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9020" windowHeight="10875"/>
  </bookViews>
  <sheets>
    <sheet name="Мих" sheetId="1" r:id="rId1"/>
  </sheets>
  <externalReferences>
    <externalReference r:id="rId2"/>
  </externalReferences>
  <definedNames>
    <definedName name="_xlnm.Print_Area" localSheetId="0">Мих!$A$1:$L$186</definedName>
  </definedNames>
  <calcPr calcId="144525"/>
</workbook>
</file>

<file path=xl/calcChain.xml><?xml version="1.0" encoding="utf-8"?>
<calcChain xmlns="http://schemas.openxmlformats.org/spreadsheetml/2006/main">
  <c r="F161" i="1" l="1"/>
  <c r="E161" i="1"/>
  <c r="D161" i="1"/>
  <c r="F160" i="1"/>
  <c r="E160" i="1"/>
  <c r="D160" i="1"/>
  <c r="F159" i="1"/>
  <c r="E159" i="1"/>
  <c r="D159" i="1"/>
  <c r="F158" i="1"/>
  <c r="E158" i="1"/>
  <c r="D158" i="1"/>
  <c r="F157" i="1"/>
  <c r="E157" i="1"/>
  <c r="D157" i="1"/>
  <c r="G156" i="1"/>
  <c r="F156" i="1"/>
  <c r="E156" i="1"/>
  <c r="D156" i="1"/>
  <c r="F155" i="1"/>
  <c r="E155" i="1"/>
  <c r="D155" i="1"/>
  <c r="G154" i="1"/>
  <c r="D154" i="1" s="1"/>
  <c r="D152" i="1" s="1"/>
  <c r="F154" i="1"/>
  <c r="E154" i="1"/>
  <c r="E152" i="1" s="1"/>
  <c r="S152" i="1"/>
  <c r="Q152" i="1"/>
  <c r="L152" i="1"/>
  <c r="K152" i="1"/>
  <c r="J152" i="1"/>
  <c r="I152" i="1"/>
  <c r="H152" i="1"/>
  <c r="F152" i="1"/>
  <c r="F151" i="1"/>
  <c r="E151" i="1"/>
  <c r="D151" i="1"/>
  <c r="F150" i="1"/>
  <c r="F148" i="1" s="1"/>
  <c r="E150" i="1"/>
  <c r="D150" i="1"/>
  <c r="D148" i="1" s="1"/>
  <c r="L148" i="1"/>
  <c r="K148" i="1"/>
  <c r="J148" i="1"/>
  <c r="I148" i="1"/>
  <c r="H148" i="1"/>
  <c r="G148" i="1"/>
  <c r="E148" i="1"/>
  <c r="F147" i="1"/>
  <c r="E147" i="1"/>
  <c r="D147" i="1"/>
  <c r="F146" i="1"/>
  <c r="E146" i="1"/>
  <c r="D146" i="1"/>
  <c r="L145" i="1"/>
  <c r="K145" i="1"/>
  <c r="J145" i="1"/>
  <c r="I145" i="1"/>
  <c r="H145" i="1"/>
  <c r="G145" i="1"/>
  <c r="F145" i="1"/>
  <c r="E145" i="1"/>
  <c r="D145" i="1"/>
  <c r="G144" i="1"/>
  <c r="F144" i="1"/>
  <c r="E144" i="1"/>
  <c r="D144" i="1"/>
  <c r="F143" i="1"/>
  <c r="E143" i="1"/>
  <c r="D143" i="1"/>
  <c r="F142" i="1"/>
  <c r="E142" i="1"/>
  <c r="D142" i="1"/>
  <c r="G141" i="1"/>
  <c r="F141" i="1"/>
  <c r="E141" i="1"/>
  <c r="D141" i="1"/>
  <c r="F140" i="1"/>
  <c r="E140" i="1"/>
  <c r="D140" i="1"/>
  <c r="G139" i="1"/>
  <c r="D139" i="1" s="1"/>
  <c r="D137" i="1" s="1"/>
  <c r="F139" i="1"/>
  <c r="E139" i="1"/>
  <c r="E137" i="1" s="1"/>
  <c r="L137" i="1"/>
  <c r="L131" i="1" s="1"/>
  <c r="K137" i="1"/>
  <c r="J137" i="1"/>
  <c r="J131" i="1" s="1"/>
  <c r="I137" i="1"/>
  <c r="H137" i="1"/>
  <c r="F137" i="1"/>
  <c r="I136" i="1"/>
  <c r="H136" i="1"/>
  <c r="E136" i="1" s="1"/>
  <c r="E132" i="1" s="1"/>
  <c r="E131" i="1" s="1"/>
  <c r="G136" i="1"/>
  <c r="F136" i="1"/>
  <c r="D136" i="1"/>
  <c r="F135" i="1"/>
  <c r="E135" i="1"/>
  <c r="D135" i="1"/>
  <c r="I134" i="1"/>
  <c r="F134" i="1" s="1"/>
  <c r="F132" i="1" s="1"/>
  <c r="H134" i="1"/>
  <c r="G134" i="1"/>
  <c r="D134" i="1" s="1"/>
  <c r="D132" i="1" s="1"/>
  <c r="E134" i="1"/>
  <c r="F133" i="1"/>
  <c r="E133" i="1"/>
  <c r="D133" i="1"/>
  <c r="L132" i="1"/>
  <c r="K132" i="1"/>
  <c r="J132" i="1"/>
  <c r="I132" i="1"/>
  <c r="G132" i="1"/>
  <c r="K131" i="1"/>
  <c r="I131" i="1"/>
  <c r="F130" i="1"/>
  <c r="E130" i="1"/>
  <c r="D130" i="1"/>
  <c r="F129" i="1"/>
  <c r="E129" i="1"/>
  <c r="D129" i="1"/>
  <c r="F128" i="1"/>
  <c r="E128" i="1"/>
  <c r="D128" i="1"/>
  <c r="F127" i="1"/>
  <c r="E127" i="1"/>
  <c r="E123" i="1" s="1"/>
  <c r="D127" i="1"/>
  <c r="F126" i="1"/>
  <c r="E126" i="1"/>
  <c r="D126" i="1"/>
  <c r="F125" i="1"/>
  <c r="E125" i="1"/>
  <c r="D125" i="1"/>
  <c r="F124" i="1"/>
  <c r="E124" i="1"/>
  <c r="D124" i="1"/>
  <c r="L123" i="1"/>
  <c r="K123" i="1"/>
  <c r="J123" i="1"/>
  <c r="I123" i="1"/>
  <c r="H123" i="1"/>
  <c r="G123" i="1"/>
  <c r="F123" i="1"/>
  <c r="D123" i="1"/>
  <c r="F122" i="1"/>
  <c r="E122" i="1"/>
  <c r="D122" i="1"/>
  <c r="M121" i="1"/>
  <c r="I121" i="1"/>
  <c r="F121" i="1" s="1"/>
  <c r="F116" i="1" s="1"/>
  <c r="H121" i="1"/>
  <c r="G121" i="1"/>
  <c r="N121" i="1" s="1"/>
  <c r="E121" i="1"/>
  <c r="E116" i="1" s="1"/>
  <c r="N120" i="1"/>
  <c r="M120" i="1"/>
  <c r="F120" i="1"/>
  <c r="E120" i="1"/>
  <c r="D120" i="1"/>
  <c r="M119" i="1"/>
  <c r="N119" i="1" s="1"/>
  <c r="G119" i="1"/>
  <c r="F119" i="1"/>
  <c r="E119" i="1"/>
  <c r="D119" i="1"/>
  <c r="M118" i="1"/>
  <c r="N118" i="1" s="1"/>
  <c r="G118" i="1"/>
  <c r="F118" i="1"/>
  <c r="E118" i="1"/>
  <c r="D118" i="1"/>
  <c r="N117" i="1"/>
  <c r="F117" i="1"/>
  <c r="E117" i="1"/>
  <c r="D117" i="1"/>
  <c r="L116" i="1"/>
  <c r="K116" i="1"/>
  <c r="J116" i="1"/>
  <c r="H116" i="1"/>
  <c r="G76" i="1"/>
  <c r="G73" i="1"/>
  <c r="G49" i="1"/>
  <c r="G46" i="1"/>
  <c r="G42" i="1"/>
  <c r="D131" i="1" l="1"/>
  <c r="F131" i="1"/>
  <c r="G116" i="1"/>
  <c r="I116" i="1"/>
  <c r="R125" i="1" s="1"/>
  <c r="D121" i="1"/>
  <c r="D116" i="1" s="1"/>
  <c r="H132" i="1"/>
  <c r="H131" i="1" s="1"/>
  <c r="Q125" i="1" s="1"/>
  <c r="G137" i="1"/>
  <c r="G152" i="1"/>
  <c r="G131" i="1" l="1"/>
  <c r="M131" i="1" s="1"/>
  <c r="P125" i="1"/>
  <c r="N116" i="1"/>
</calcChain>
</file>

<file path=xl/sharedStrings.xml><?xml version="1.0" encoding="utf-8"?>
<sst xmlns="http://schemas.openxmlformats.org/spreadsheetml/2006/main" count="267" uniqueCount="178">
  <si>
    <t>УТВЕРЖДАЮ:</t>
  </si>
  <si>
    <t xml:space="preserve">Заведующий Отделом образования Администрации </t>
  </si>
  <si>
    <t>Тацинского района Ростовской области</t>
  </si>
  <si>
    <t>_____________________</t>
  </si>
  <si>
    <t>Н.И. Кока</t>
  </si>
  <si>
    <t xml:space="preserve">       (подпись) </t>
  </si>
  <si>
    <t xml:space="preserve">                                                               ПЛАН  ФИНАНСОВО-ХОЗЯЙСТВЕННОЙ ДЕЯТЕЛЬНОСТИ МУНИЦИПАЛЬНОГО ОБРАЗОВАТЕЛЬНОГО УЧРЕЖДЕНИЯ 
                                                ТАЦИНСКОГО РАЙОНА
                             на 2015 год и  плановый период 2016, 2017 гг.</t>
  </si>
  <si>
    <t>Наименование учреждения</t>
  </si>
  <si>
    <t> форма по ОКУД</t>
  </si>
  <si>
    <t xml:space="preserve">муниципальное бюджетное общеобразовательное учреждение Михайловская средняя общеобразовательная школа </t>
  </si>
  <si>
    <t>по ОКПО</t>
  </si>
  <si>
    <t>Наименование органа, осуществляющего функции и полномочия учредителя</t>
  </si>
  <si>
    <t>Глава по БК</t>
  </si>
  <si>
    <t>Адрес фактического местонахождения</t>
  </si>
  <si>
    <t>по ОКТМО</t>
  </si>
  <si>
    <t xml:space="preserve">Идентификационный номер налогоплательщика (ИНН) </t>
  </si>
  <si>
    <t>по ОКЕИ</t>
  </si>
  <si>
    <t xml:space="preserve">Код причины постановки на учет (КПП) </t>
  </si>
  <si>
    <t>по ОКВ</t>
  </si>
  <si>
    <t>Единица измерения: руб.</t>
  </si>
  <si>
    <t>1. Сведения о деятельности муниципального учреждения</t>
  </si>
  <si>
    <t xml:space="preserve">1. Цели деятельности учреждения в соответствии с федеральными законами, иными нормативными правовыми актами и уставом учреждении:  </t>
  </si>
  <si>
    <t xml:space="preserve"> формирование общей культуры личности обучающихся на основе усвоения обязательного минимума содержания общеобразователь-ных программ;
 адаптация обучающихся к жизни в обществе;
 создание основы для осознанного выбора и последующего освоения профессиональных образовательных программ;
 воспитание гражданственности, трудолюбия, уважения к правам и свободам человека, любви к окружающей природе, Родине, семье;
 формирование здорового образа жизни;
 обеспечение конституционного права граждан Российской Федера-ции на получение общего образования;      
 обеспечение основных образовательных программ общего образо-вания в соответствии с требованиями федеральных государствен-ных образовательных стандартов;
 предоставление обучающимся качественного образования;
 формирование у обучающихся готовности к осознанному выбору профессии; 
 воспитание человека культуры, способного к саморазвитию, к твор-ческой самореализации и нравственной корректировке своей дея-тельности и поведения в изменяющемся обществе;
 реализация идеи общего, интеллектуального, нравственного разви-тия личности через содержание образования;
 внедрение системы дополнительного образования; 
 изучение и удовлетворение потребностей обучающихся, их родите-лей (законных представителей) в области дополнительных образо-вательных услуг.
</t>
  </si>
  <si>
    <t>    2. Виды деятельности учреждения, относящиеся к его основным видам деятельности в соответствии с уставом учреждения:</t>
  </si>
  <si>
    <t>Школа осуществляет обучение и воспитание в интересах личности, общества, государства, обеспечивает охрану здоровья и создание благо-приятных условий для разностороннего развития личности, в том числе возможности удовлетворения потребности обучающегося в самообразо-вании и получении дополнительного образования.</t>
  </si>
  <si>
    <t xml:space="preserve"> дополнительные образовательные и культурно-просветительские услуги населению Тацинского района (обучение по дополнитель-ным образовательным программам, преподавание специальных курсов, циклов и дисциплин, репетиторство и др.), в том числе за плату, за пределами основных общеобразовательных программ, оп-ределяющих статус общеобразовательного учреждения;
 организационно-педагогическая и учебно-методическая деятельность;
 научно-исследовательская деятельность – исследования в сфере общего образования;
 издательская деятельность (в соответствии с Законом РФ «Об изда-тельской деятельности»).
</t>
  </si>
  <si>
    <t xml:space="preserve">    3. Перечень услуг (работ), осуществляемых на платной основе:</t>
  </si>
  <si>
    <t>2. Показатели финансового состояния муниципального учреждения</t>
  </si>
  <si>
    <t>Наименование показателя</t>
  </si>
  <si>
    <t>Сумма</t>
  </si>
  <si>
    <t xml:space="preserve">I. Нефинансовые активы, всего:   </t>
  </si>
  <si>
    <t xml:space="preserve">из них:   </t>
  </si>
  <si>
    <t>1.1. Общая балансовая стоимость недвижимого муниципального имущества, всего</t>
  </si>
  <si>
    <t>в том числе:</t>
  </si>
  <si>
    <t>1.1.1. Стоимость имущества, закрепленного собственником имущества за муниципальным учреждением на праве оперативного управления</t>
  </si>
  <si>
    <t>1.1.2. Стоимость имущества, приобретенного муниципальным учреждением за счет выделенных собственником имущества учреждения средств</t>
  </si>
  <si>
    <t>-</t>
  </si>
  <si>
    <t>1.1.3. Стоимость имущества, приобретенного муниципальным учреждением за счет доходов, полученных от платной и иной приносящей доход деятельности</t>
  </si>
  <si>
    <t>1.1.4. Остаточная стоимость недвижимого муниципального имущества</t>
  </si>
  <si>
    <t xml:space="preserve">1.2. Общая балансовая стоимость движимого муниципального имущества, всего   </t>
  </si>
  <si>
    <t xml:space="preserve">в том числе:  </t>
  </si>
  <si>
    <t>1.2.1. Общая балансовая стоимость особо ценного движимого имущества</t>
  </si>
  <si>
    <t>1.2.2. Остаточная стоимость особо ценного движимого имущества</t>
  </si>
  <si>
    <t>II. Финансовые активы, всего</t>
  </si>
  <si>
    <t>из них:</t>
  </si>
  <si>
    <t xml:space="preserve">2.1. Дебиторская задолженность по доходам, полученным за счет средств  бюджета  </t>
  </si>
  <si>
    <t xml:space="preserve">2.2. Дебиторская задолженность по выданным авансам, полученным за счет средств бюджета, всего:   </t>
  </si>
  <si>
    <t>2.2.1. по выданным авансам на услуги связи</t>
  </si>
  <si>
    <t>2.2.2. по выданным авансам на транспортные услуги</t>
  </si>
  <si>
    <t>2.2.3. по выданным авансам на коммунальные услуги</t>
  </si>
  <si>
    <t>2.2.4. по выданным авансам на услуги по содержанию имущества</t>
  </si>
  <si>
    <t>2.2.5. по выданным авансам на прочие услуги</t>
  </si>
  <si>
    <t>2.2.6. по выданным авансам на приобретение основных средств</t>
  </si>
  <si>
    <t>2.2.7. по выданным авансам на приобретение нематериальных активов</t>
  </si>
  <si>
    <t>2.2.8. по выданным авансам на приобретение непроизведенных активов</t>
  </si>
  <si>
    <t>2.2.9. по выданным авансам на приобретение материальных запасов</t>
  </si>
  <si>
    <t>2.2.10. по выданным авансам на прочие расходы</t>
  </si>
  <si>
    <t>2.3. Дебиторская задолженность по выданным авансам за счет доходов, полученных от платной и иной приносящей доход деятельности, всего:</t>
  </si>
  <si>
    <t>2.3.1. по выданным авансам на услуги связи</t>
  </si>
  <si>
    <t>2.3.2. по выданным авансам на транспортные услуги</t>
  </si>
  <si>
    <t>2.3.3. по выданным авансам на коммунальные услуги</t>
  </si>
  <si>
    <t>2.3.4. по выданным авансам на услуги по содержанию имущества</t>
  </si>
  <si>
    <t>2.3.5. по выданным авансам на прочие услуги</t>
  </si>
  <si>
    <t>2.3.6. по выданным авансам на приобретение основных средств</t>
  </si>
  <si>
    <t>2.3.7. по выданным авансам на приобретение нематериальных активов</t>
  </si>
  <si>
    <t>2.3.8. по выданным авансам на приобретение непроизведенных активов</t>
  </si>
  <si>
    <t>2.3.9. по выданным авансам на приобретение материальных запасов</t>
  </si>
  <si>
    <t>2.3.10. по выданным авансам на прочие расходы</t>
  </si>
  <si>
    <t>III. Обязательства, всего</t>
  </si>
  <si>
    <t>3.1. Просроченная кредиторская задолженность</t>
  </si>
  <si>
    <t>3.2. Кредиторская задолженность по расчетам с поставщиками и подрядчиками за счет средств бюджета, всего:</t>
  </si>
  <si>
    <t>3.2.1. по начислениям на выплаты по оплате труда</t>
  </si>
  <si>
    <t>3.2.2. по оплате услуг связи</t>
  </si>
  <si>
    <t>3.2.3. по оплате транспортных услуг</t>
  </si>
  <si>
    <t>3.2.4. по оплате коммунальных услуг</t>
  </si>
  <si>
    <t>3.2.5. по оплате услуг по содержанию имущества</t>
  </si>
  <si>
    <t>3.2.6. по оплате прочих услуг</t>
  </si>
  <si>
    <t>3.2.7. по приобретению основных средств</t>
  </si>
  <si>
    <t>3.2.8. по приобретению нематериальных активов</t>
  </si>
  <si>
    <t>3.2.9. по приобретению непроизведенных активов</t>
  </si>
  <si>
    <t>3.2.10. по приобретению материальных запасов</t>
  </si>
  <si>
    <t>3.2.11. по оплате прочих расходов</t>
  </si>
  <si>
    <t>3.2.12. по платежам в бюджет</t>
  </si>
  <si>
    <t>3.2.13. по прочим расчетам с кредиторами</t>
  </si>
  <si>
    <t xml:space="preserve">3.3. Кредиторская задолженность по расчетам с поставщиками и подрядчиками за счет доходов, полученных от платной и иной приносящей доход деятельности, всего:   </t>
  </si>
  <si>
    <t>3.3.1. по начислениям на выплаты по оплате труда</t>
  </si>
  <si>
    <t>3.3.2. по оплате услуг связи</t>
  </si>
  <si>
    <t>3.3.3. по оплате транспортных услуг</t>
  </si>
  <si>
    <t>3.3.4. по оплате коммунальных услуг</t>
  </si>
  <si>
    <t>3.3.5. по оплате услуг по содержанию имущества</t>
  </si>
  <si>
    <t>3.3.6. по оплате прочих услуг</t>
  </si>
  <si>
    <t>3.3.7. по приобретению основных средств</t>
  </si>
  <si>
    <t>3.3.8. по приобретению нематериальных активов</t>
  </si>
  <si>
    <t>3.3.9. по приобретению непроизведенных активов</t>
  </si>
  <si>
    <t>3.3.10. по приобретению материальных запасов</t>
  </si>
  <si>
    <t>3.3.11. по оплате прочих расходов</t>
  </si>
  <si>
    <t>3.3.12. по платежам в бюджет</t>
  </si>
  <si>
    <t>3.3.13. по прочим расчетам с кредиторами</t>
  </si>
  <si>
    <t>3. Показатели по поступлениям и расходам (выплатам) учреждения</t>
  </si>
  <si>
    <t>Код бюджетной классификации</t>
  </si>
  <si>
    <t>Всего</t>
  </si>
  <si>
    <t>В том числе</t>
  </si>
  <si>
    <t>Очередной финансовый год</t>
  </si>
  <si>
    <t>Первый год планового периода</t>
  </si>
  <si>
    <t>Второй год планового периода</t>
  </si>
  <si>
    <t>Операции по лицевым счетам, открытым в органах, осуществляющих ведение лицевых счетов учреждений</t>
  </si>
  <si>
    <t>Операции по счетам, открытым в кредитных организациях</t>
  </si>
  <si>
    <t>Остаток средств на начало планируемого года &lt;*&gt;</t>
  </si>
  <si>
    <t>Х</t>
  </si>
  <si>
    <t>Поступления, всего:</t>
  </si>
  <si>
    <t>субсидии на выполнение муниципального задания (областной бюджет)</t>
  </si>
  <si>
    <t>субсидии на выполнение муниципального задания (местный бюджет)</t>
  </si>
  <si>
    <t>целевые субсидии (областной бюджет)</t>
  </si>
  <si>
    <t>целевые субсидии (местный бюджет)</t>
  </si>
  <si>
    <t>бюджетные инвестиции</t>
  </si>
  <si>
    <t>поступления от оказания учреждением услуг (выполнения работ), предоставление которых для физических  и юридических лиц  осуществляется на платной основе, всего</t>
  </si>
  <si>
    <t>услуга №1</t>
  </si>
  <si>
    <t>услуга №2</t>
  </si>
  <si>
    <t>Поступления от иной приносящей доход деятельности, всего</t>
  </si>
  <si>
    <t>поступления от реализации ценных бумаг</t>
  </si>
  <si>
    <t>Планируемый остаток средств на конец планируемого года</t>
  </si>
  <si>
    <t>Расходы (выплаты), всего: в том числе:</t>
  </si>
  <si>
    <t>оплата труда и начисления на выплаты по оплате труда</t>
  </si>
  <si>
    <t>заработная плата</t>
  </si>
  <si>
    <t>прочие выплаты</t>
  </si>
  <si>
    <t>начисления на выплаты по оплате труда</t>
  </si>
  <si>
    <t>оплата услуг (выполнения работ), всего</t>
  </si>
  <si>
    <t>услуги связи</t>
  </si>
  <si>
    <t>транспортные услуги</t>
  </si>
  <si>
    <t>коммунальные услуги</t>
  </si>
  <si>
    <t>арендная плата за пользование имуществом</t>
  </si>
  <si>
    <t>услуги по содержанию имущества</t>
  </si>
  <si>
    <t>прочие услуги</t>
  </si>
  <si>
    <t>безвозмездные перечисления организациям, всего</t>
  </si>
  <si>
    <t>безвозмездные перечисления муниципальным учреждениям</t>
  </si>
  <si>
    <t>социальное обеспечение, всего</t>
  </si>
  <si>
    <t>пособия по социальной помощи населению</t>
  </si>
  <si>
    <t> 262</t>
  </si>
  <si>
    <t>прочие расходы</t>
  </si>
  <si>
    <t> 290</t>
  </si>
  <si>
    <t>Поступления нефинансовых активов, всего</t>
  </si>
  <si>
    <t>увеличение стоимости основных средств</t>
  </si>
  <si>
    <t>увеличение стоимости нематериальных активов</t>
  </si>
  <si>
    <t>увеличение стоимости материальных запасов</t>
  </si>
  <si>
    <t>Поступление финансовых активов, всего</t>
  </si>
  <si>
    <t>увеличение стоимости ценных бумаг</t>
  </si>
  <si>
    <t>увеличение стоимости акций и иных форм участия в капитале</t>
  </si>
  <si>
    <t>Справочно:</t>
  </si>
  <si>
    <t>Объем публичных обязательств, всего</t>
  </si>
  <si>
    <t xml:space="preserve">4 Мероприятия стратегического развития муниципального учреждения </t>
  </si>
  <si>
    <t xml:space="preserve">N п/п  </t>
  </si>
  <si>
    <t>задача</t>
  </si>
  <si>
    <t>мероприятия</t>
  </si>
  <si>
    <t>срок исполнения</t>
  </si>
  <si>
    <t>Выполнение государственного стандарта образования</t>
  </si>
  <si>
    <t xml:space="preserve">Приобретение оборудования </t>
  </si>
  <si>
    <t>2015 год</t>
  </si>
  <si>
    <t>Внедрение информационно-коммуникационных технологий в образовательный процесс</t>
  </si>
  <si>
    <t xml:space="preserve">Приобретение АРМа </t>
  </si>
  <si>
    <t>Обеспечение безопасности пребывания обучающихся в школе</t>
  </si>
  <si>
    <t>Монтаж системы видеонаблюдения</t>
  </si>
  <si>
    <t>Повышение квалификации педагогических работников</t>
  </si>
  <si>
    <t xml:space="preserve">Курсы повышения квалификации </t>
  </si>
  <si>
    <t xml:space="preserve"> </t>
  </si>
  <si>
    <t xml:space="preserve"> Директор МБОУ Михайловская СОШ</t>
  </si>
  <si>
    <t xml:space="preserve">И.С.Харламова </t>
  </si>
  <si>
    <t>(расшифровка подписи)</t>
  </si>
  <si>
    <t>Руководитель финансово-экономической службы МАУ «РКЦ в сфере образования Тацинского района»</t>
  </si>
  <si>
    <t>Е.И. Шляхтина</t>
  </si>
  <si>
    <t>Главный бухгалтер МАУ "РКЦ в сфере образования Тацинского района"</t>
  </si>
  <si>
    <t>Е.А. Устенко</t>
  </si>
  <si>
    <t>Исполнители:</t>
  </si>
  <si>
    <t>И.С. Пятина</t>
  </si>
  <si>
    <t>тел. 2-10-54</t>
  </si>
  <si>
    <t>О.В. Крыжановская</t>
  </si>
  <si>
    <t>"  "                 2013 г.</t>
  </si>
  <si>
    <t>"31" июля  2015 г.</t>
  </si>
  <si>
    <t>"31" июля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</si>
</sst>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33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u/>
      <sz val="10"/>
      <name val="Arial"/>
      <family val="2"/>
      <charset val="204"/>
    </font>
    <font>
      <sz val="12"/>
      <name val="Arial"/>
    </font>
    <font>
      <u/>
      <sz val="12"/>
      <name val="Arial"/>
      <family val="2"/>
      <charset val="204"/>
    </font>
    <font>
      <u/>
      <sz val="10"/>
      <color indexed="12"/>
      <name val="Arial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u/>
      <sz val="12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7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7" borderId="17" applyNumberFormat="0" applyAlignment="0" applyProtection="0"/>
    <xf numFmtId="0" fontId="17" fillId="20" borderId="18" applyNumberFormat="0" applyAlignment="0" applyProtection="0"/>
    <xf numFmtId="0" fontId="18" fillId="20" borderId="17" applyNumberFormat="0" applyAlignment="0" applyProtection="0"/>
    <xf numFmtId="0" fontId="19" fillId="0" borderId="19" applyNumberFormat="0" applyFill="0" applyAlignment="0" applyProtection="0"/>
    <xf numFmtId="0" fontId="20" fillId="0" borderId="20" applyNumberFormat="0" applyFill="0" applyAlignment="0" applyProtection="0"/>
    <xf numFmtId="0" fontId="21" fillId="0" borderId="21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2" applyNumberFormat="0" applyFill="0" applyAlignment="0" applyProtection="0"/>
    <xf numFmtId="0" fontId="23" fillId="21" borderId="23" applyNumberFormat="0" applyAlignment="0" applyProtection="0"/>
    <xf numFmtId="0" fontId="24" fillId="0" borderId="0" applyNumberFormat="0" applyFill="0" applyBorder="0" applyAlignment="0" applyProtection="0"/>
    <xf numFmtId="0" fontId="25" fillId="22" borderId="0" applyNumberFormat="0" applyBorder="0" applyAlignment="0" applyProtection="0"/>
    <xf numFmtId="0" fontId="26" fillId="0" borderId="0"/>
    <xf numFmtId="0" fontId="1" fillId="0" borderId="0"/>
    <xf numFmtId="0" fontId="27" fillId="3" borderId="0" applyNumberFormat="0" applyBorder="0" applyAlignment="0" applyProtection="0"/>
    <xf numFmtId="0" fontId="28" fillId="0" borderId="0" applyNumberFormat="0" applyFill="0" applyBorder="0" applyAlignment="0" applyProtection="0"/>
    <xf numFmtId="0" fontId="26" fillId="23" borderId="24" applyNumberFormat="0" applyFont="0" applyAlignment="0" applyProtection="0"/>
    <xf numFmtId="9" fontId="29" fillId="0" borderId="0" applyFill="0" applyBorder="0" applyAlignment="0" applyProtection="0"/>
    <xf numFmtId="0" fontId="30" fillId="0" borderId="25" applyNumberFormat="0" applyFill="0" applyAlignment="0" applyProtection="0"/>
    <xf numFmtId="0" fontId="31" fillId="0" borderId="0" applyNumberFormat="0" applyFill="0" applyBorder="0" applyAlignment="0" applyProtection="0"/>
    <xf numFmtId="43" fontId="29" fillId="0" borderId="0" applyFill="0" applyBorder="0" applyAlignment="0" applyProtection="0"/>
    <xf numFmtId="0" fontId="32" fillId="4" borderId="0" applyNumberFormat="0" applyBorder="0" applyAlignment="0" applyProtection="0"/>
  </cellStyleXfs>
  <cellXfs count="103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/>
    <xf numFmtId="0" fontId="2" fillId="0" borderId="0" xfId="0" applyFont="1" applyFill="1" applyBorder="1"/>
    <xf numFmtId="0" fontId="8" fillId="0" borderId="0" xfId="0" applyFont="1" applyFill="1"/>
    <xf numFmtId="0" fontId="0" fillId="0" borderId="0" xfId="0" applyFill="1" applyBorder="1" applyAlignment="1"/>
    <xf numFmtId="0" fontId="0" fillId="0" borderId="0" xfId="0" applyFill="1" applyBorder="1"/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left" wrapText="1"/>
    </xf>
    <xf numFmtId="0" fontId="0" fillId="0" borderId="0" xfId="0" applyFill="1" applyAlignment="1"/>
    <xf numFmtId="0" fontId="4" fillId="0" borderId="9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right" vertical="top" wrapText="1"/>
    </xf>
    <xf numFmtId="0" fontId="4" fillId="0" borderId="12" xfId="0" applyFont="1" applyFill="1" applyBorder="1" applyAlignment="1">
      <alignment horizontal="right" vertical="top" wrapText="1"/>
    </xf>
    <xf numFmtId="0" fontId="4" fillId="0" borderId="2" xfId="0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right" vertical="top" wrapText="1"/>
    </xf>
    <xf numFmtId="2" fontId="4" fillId="0" borderId="3" xfId="0" applyNumberFormat="1" applyFont="1" applyFill="1" applyBorder="1" applyAlignment="1">
      <alignment horizontal="right" vertical="top" wrapText="1"/>
    </xf>
    <xf numFmtId="4" fontId="4" fillId="0" borderId="3" xfId="0" applyNumberFormat="1" applyFont="1" applyFill="1" applyBorder="1" applyAlignment="1">
      <alignment horizontal="right" vertical="top" wrapText="1"/>
    </xf>
    <xf numFmtId="4" fontId="0" fillId="0" borderId="0" xfId="0" applyNumberFormat="1"/>
    <xf numFmtId="2" fontId="4" fillId="0" borderId="12" xfId="0" applyNumberFormat="1" applyFont="1" applyFill="1" applyBorder="1" applyAlignment="1">
      <alignment horizontal="right" vertical="top" wrapText="1"/>
    </xf>
    <xf numFmtId="2" fontId="4" fillId="0" borderId="1" xfId="0" applyNumberFormat="1" applyFont="1" applyFill="1" applyBorder="1" applyAlignment="1">
      <alignment horizontal="right" vertical="top" wrapText="1"/>
    </xf>
    <xf numFmtId="2" fontId="4" fillId="0" borderId="2" xfId="0" applyNumberFormat="1" applyFont="1" applyFill="1" applyBorder="1" applyAlignment="1">
      <alignment horizontal="right" vertical="top" wrapText="1"/>
    </xf>
    <xf numFmtId="0" fontId="4" fillId="0" borderId="13" xfId="0" applyFont="1" applyFill="1" applyBorder="1" applyAlignment="1">
      <alignment vertical="top" wrapText="1"/>
    </xf>
    <xf numFmtId="2" fontId="4" fillId="0" borderId="13" xfId="0" applyNumberFormat="1" applyFont="1" applyFill="1" applyBorder="1" applyAlignment="1">
      <alignment horizontal="right" vertical="top" wrapText="1"/>
    </xf>
    <xf numFmtId="2" fontId="4" fillId="0" borderId="14" xfId="0" applyNumberFormat="1" applyFont="1" applyFill="1" applyBorder="1" applyAlignment="1">
      <alignment horizontal="right" vertical="top" wrapText="1"/>
    </xf>
    <xf numFmtId="43" fontId="0" fillId="0" borderId="0" xfId="0" applyNumberFormat="1"/>
    <xf numFmtId="2" fontId="0" fillId="0" borderId="0" xfId="0" applyNumberFormat="1"/>
    <xf numFmtId="2" fontId="4" fillId="0" borderId="4" xfId="0" applyNumberFormat="1" applyFont="1" applyFill="1" applyBorder="1" applyAlignment="1">
      <alignment horizontal="right" vertical="top" wrapText="1"/>
    </xf>
    <xf numFmtId="2" fontId="4" fillId="0" borderId="3" xfId="0" applyNumberFormat="1" applyFont="1" applyFill="1" applyBorder="1" applyAlignment="1">
      <alignment horizontal="right" vertical="center" wrapText="1"/>
    </xf>
    <xf numFmtId="0" fontId="4" fillId="0" borderId="13" xfId="0" applyFont="1" applyFill="1" applyBorder="1" applyAlignment="1">
      <alignment horizontal="center" wrapText="1"/>
    </xf>
    <xf numFmtId="2" fontId="4" fillId="0" borderId="13" xfId="0" applyNumberFormat="1" applyFont="1" applyFill="1" applyBorder="1" applyAlignment="1">
      <alignment horizontal="right" vertical="center" wrapText="1"/>
    </xf>
    <xf numFmtId="4" fontId="4" fillId="0" borderId="13" xfId="0" applyNumberFormat="1" applyFont="1" applyFill="1" applyBorder="1" applyAlignment="1">
      <alignment horizontal="right" vertical="center" wrapText="1"/>
    </xf>
    <xf numFmtId="4" fontId="4" fillId="0" borderId="13" xfId="0" applyNumberFormat="1" applyFont="1" applyFill="1" applyBorder="1" applyAlignment="1">
      <alignment horizontal="right"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/>
    </xf>
    <xf numFmtId="0" fontId="10" fillId="0" borderId="1" xfId="0" applyFont="1" applyFill="1" applyBorder="1" applyAlignment="1">
      <alignment horizontal="center" vertical="top"/>
    </xf>
    <xf numFmtId="0" fontId="0" fillId="0" borderId="1" xfId="0" applyFill="1" applyBorder="1"/>
    <xf numFmtId="0" fontId="4" fillId="0" borderId="0" xfId="0" applyFont="1" applyFill="1" applyAlignment="1"/>
    <xf numFmtId="0" fontId="4" fillId="0" borderId="0" xfId="0" applyFont="1" applyFill="1"/>
    <xf numFmtId="0" fontId="5" fillId="0" borderId="0" xfId="0" applyFont="1" applyFill="1"/>
    <xf numFmtId="0" fontId="13" fillId="0" borderId="0" xfId="0" applyFont="1" applyFill="1"/>
    <xf numFmtId="0" fontId="4" fillId="0" borderId="0" xfId="0" applyFont="1" applyFill="1" applyAlignment="1">
      <alignment wrapText="1"/>
    </xf>
    <xf numFmtId="0" fontId="12" fillId="0" borderId="0" xfId="0" applyFont="1" applyFill="1"/>
    <xf numFmtId="0" fontId="5" fillId="0" borderId="0" xfId="0" applyFont="1" applyFill="1" applyAlignment="1"/>
    <xf numFmtId="0" fontId="5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4" fillId="0" borderId="2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4" fillId="0" borderId="16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2" xfId="0" applyFont="1" applyFill="1" applyBorder="1" applyAlignment="1">
      <alignment horizontal="center" vertical="top"/>
    </xf>
    <xf numFmtId="0" fontId="10" fillId="0" borderId="15" xfId="0" applyFont="1" applyFill="1" applyBorder="1" applyAlignment="1">
      <alignment horizontal="center" vertical="top"/>
    </xf>
    <xf numFmtId="0" fontId="10" fillId="0" borderId="16" xfId="0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center" vertical="top" wrapText="1"/>
    </xf>
    <xf numFmtId="0" fontId="10" fillId="0" borderId="15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4" fontId="0" fillId="0" borderId="1" xfId="0" applyNumberForma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textRotation="90" wrapText="1"/>
    </xf>
    <xf numFmtId="0" fontId="4" fillId="0" borderId="9" xfId="0" applyFont="1" applyFill="1" applyBorder="1" applyAlignment="1">
      <alignment horizontal="center" vertical="center" textRotation="90" wrapText="1"/>
    </xf>
    <xf numFmtId="0" fontId="4" fillId="0" borderId="11" xfId="0" applyFont="1" applyFill="1" applyBorder="1" applyAlignment="1">
      <alignment horizontal="center" vertical="center" textRotation="90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left"/>
    </xf>
    <xf numFmtId="0" fontId="0" fillId="0" borderId="1" xfId="0" applyFill="1" applyBorder="1" applyAlignment="1">
      <alignment horizontal="center"/>
    </xf>
    <xf numFmtId="0" fontId="4" fillId="0" borderId="0" xfId="0" applyFont="1" applyFill="1" applyAlignment="1">
      <alignment horizontal="center" wrapText="1"/>
    </xf>
    <xf numFmtId="0" fontId="9" fillId="0" borderId="1" xfId="1" applyFill="1" applyBorder="1" applyAlignment="1" applyProtection="1">
      <alignment horizontal="center" vertical="top" wrapText="1"/>
    </xf>
    <xf numFmtId="0" fontId="9" fillId="0" borderId="1" xfId="1" applyFont="1" applyFill="1" applyBorder="1" applyAlignment="1" applyProtection="1">
      <alignment horizontal="center" vertical="top" wrapText="1"/>
    </xf>
    <xf numFmtId="0" fontId="6" fillId="0" borderId="0" xfId="0" applyFont="1" applyAlignment="1">
      <alignment horizontal="center"/>
    </xf>
    <xf numFmtId="0" fontId="7" fillId="0" borderId="0" xfId="0" applyFont="1" applyFill="1" applyAlignment="1">
      <alignment horizontal="center" wrapText="1"/>
    </xf>
    <xf numFmtId="0" fontId="10" fillId="0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47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Гиперссылка" xfId="1" builtinId="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3" xfId="38"/>
    <cellStyle name="Плохой 2" xfId="39"/>
    <cellStyle name="Пояснение 2" xfId="40"/>
    <cellStyle name="Примечание 2" xfId="41"/>
    <cellStyle name="Процентный 2" xfId="42"/>
    <cellStyle name="Связанная ячейка 2" xfId="43"/>
    <cellStyle name="Текст предупреждения 2" xfId="44"/>
    <cellStyle name="Финансовый 2" xfId="45"/>
    <cellStyle name="Хороший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8;&#1089;&#1087;&#1086;&#1083;&#1085;&#1077;&#1085;&#1080;&#1077;%20&#1085;&#1072;%202015%20&#1075;&#1086;&#1076;/&#1048;&#1089;&#1087;&#1086;&#1083;&#1085;&#1077;&#1085;&#1080;&#1077;%20&#1073;&#1102;&#1076;&#1078;&#1077;&#1090;&#1072;%20&#1079;&#1072;%20&#1084;&#1072;&#1081;%202015%20&#1075;&#1086;&#1076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жир"/>
      <sheetName val="быс"/>
      <sheetName val="уг"/>
      <sheetName val="№1"/>
      <sheetName val="№2"/>
      <sheetName val="№3"/>
      <sheetName val="мих"/>
      <sheetName val="скос"/>
      <sheetName val="ерм"/>
      <sheetName val="сух+дош.гр"/>
      <sheetName val="заз"/>
      <sheetName val="ков"/>
      <sheetName val="н-рос+дош.гр."/>
      <sheetName val="в-обл"/>
      <sheetName val="кач+дош.гр"/>
      <sheetName val="мас"/>
      <sheetName val="крюк+дош.гр"/>
      <sheetName val="над"/>
      <sheetName val="Арак+дош.гр"/>
      <sheetName val="Кры"/>
      <sheetName val="Ис+дош.гр"/>
      <sheetName val="в-кол"/>
      <sheetName val="луг+дош.гр"/>
      <sheetName val="веч"/>
      <sheetName val="СВОД"/>
    </sheetNames>
    <sheetDataSet>
      <sheetData sheetId="0"/>
      <sheetData sheetId="1"/>
      <sheetData sheetId="2">
        <row r="52">
          <cell r="X52">
            <v>10420856.77</v>
          </cell>
        </row>
      </sheetData>
      <sheetData sheetId="3">
        <row r="52">
          <cell r="X52">
            <v>19090915.759999998</v>
          </cell>
        </row>
      </sheetData>
      <sheetData sheetId="4">
        <row r="52">
          <cell r="X52">
            <v>22625575.359999999</v>
          </cell>
        </row>
      </sheetData>
      <sheetData sheetId="5">
        <row r="52">
          <cell r="X52">
            <v>18528098.329999998</v>
          </cell>
        </row>
      </sheetData>
      <sheetData sheetId="6">
        <row r="52">
          <cell r="X52">
            <v>12895264.819999998</v>
          </cell>
        </row>
        <row r="53">
          <cell r="X53">
            <v>2754043.13</v>
          </cell>
        </row>
        <row r="54">
          <cell r="X54">
            <v>148496.4</v>
          </cell>
        </row>
        <row r="55">
          <cell r="X55">
            <v>315056.3</v>
          </cell>
        </row>
      </sheetData>
      <sheetData sheetId="7">
        <row r="52">
          <cell r="X52">
            <v>7709818.330000001</v>
          </cell>
        </row>
      </sheetData>
      <sheetData sheetId="8">
        <row r="52">
          <cell r="X52">
            <v>7046796.0199999986</v>
          </cell>
        </row>
      </sheetData>
      <sheetData sheetId="9">
        <row r="52">
          <cell r="X52">
            <v>8484664.3800000008</v>
          </cell>
        </row>
      </sheetData>
      <sheetData sheetId="10">
        <row r="52">
          <cell r="X52">
            <v>7450067.2500000009</v>
          </cell>
        </row>
      </sheetData>
      <sheetData sheetId="11">
        <row r="52">
          <cell r="X52">
            <v>6634618.2000000002</v>
          </cell>
        </row>
      </sheetData>
      <sheetData sheetId="12">
        <row r="52">
          <cell r="X52">
            <v>4821730.58</v>
          </cell>
        </row>
      </sheetData>
      <sheetData sheetId="13">
        <row r="52">
          <cell r="X52">
            <v>6165240.0899999999</v>
          </cell>
        </row>
      </sheetData>
      <sheetData sheetId="14">
        <row r="52">
          <cell r="X52">
            <v>8107246.6299999999</v>
          </cell>
        </row>
      </sheetData>
      <sheetData sheetId="15">
        <row r="52">
          <cell r="X52">
            <v>5266706.8699999992</v>
          </cell>
        </row>
      </sheetData>
      <sheetData sheetId="16">
        <row r="52">
          <cell r="X52">
            <v>8954215.4000000004</v>
          </cell>
        </row>
      </sheetData>
      <sheetData sheetId="17">
        <row r="52">
          <cell r="X52">
            <v>848013.59</v>
          </cell>
        </row>
      </sheetData>
      <sheetData sheetId="18">
        <row r="52">
          <cell r="X52">
            <v>1612116.17</v>
          </cell>
        </row>
      </sheetData>
      <sheetData sheetId="19">
        <row r="52">
          <cell r="X52">
            <v>5895694.8399999999</v>
          </cell>
        </row>
      </sheetData>
      <sheetData sheetId="20">
        <row r="52">
          <cell r="X52">
            <v>6155411.1500000004</v>
          </cell>
        </row>
      </sheetData>
      <sheetData sheetId="21">
        <row r="52">
          <cell r="X52">
            <v>5252639.25</v>
          </cell>
        </row>
      </sheetData>
      <sheetData sheetId="22">
        <row r="52">
          <cell r="X52">
            <v>5057366.5999999996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eferent.ru/1/14485" TargetMode="External"/><Relationship Id="rId2" Type="http://schemas.openxmlformats.org/officeDocument/2006/relationships/hyperlink" Target="http://www.referent.ru/1/122567" TargetMode="External"/><Relationship Id="rId1" Type="http://schemas.openxmlformats.org/officeDocument/2006/relationships/hyperlink" Target="http://www.referent.ru/1/121733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referent.ru/1/1177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S261"/>
  <sheetViews>
    <sheetView tabSelected="1" view="pageBreakPreview" zoomScale="75" zoomScaleNormal="100" workbookViewId="0">
      <selection activeCell="F183" sqref="F183"/>
    </sheetView>
  </sheetViews>
  <sheetFormatPr defaultRowHeight="12.75" x14ac:dyDescent="0.2"/>
  <cols>
    <col min="2" max="2" width="51.28515625" customWidth="1"/>
    <col min="3" max="3" width="13.28515625" customWidth="1"/>
    <col min="4" max="4" width="14.7109375" customWidth="1"/>
    <col min="5" max="5" width="14.42578125" customWidth="1"/>
    <col min="6" max="6" width="14.7109375" customWidth="1"/>
    <col min="7" max="7" width="14.28515625" customWidth="1"/>
    <col min="8" max="8" width="16.42578125" customWidth="1"/>
    <col min="9" max="9" width="13.5703125" customWidth="1"/>
    <col min="13" max="13" width="18.5703125" customWidth="1"/>
    <col min="14" max="14" width="19.7109375" customWidth="1"/>
    <col min="16" max="16" width="13" customWidth="1"/>
    <col min="17" max="17" width="9.85546875" bestFit="1" customWidth="1"/>
    <col min="19" max="19" width="9.85546875" bestFit="1" customWidth="1"/>
  </cols>
  <sheetData>
    <row r="2" spans="1:15" x14ac:dyDescent="0.2">
      <c r="G2" s="97" t="s">
        <v>0</v>
      </c>
      <c r="H2" s="98"/>
      <c r="I2" s="98"/>
      <c r="J2" s="98"/>
      <c r="K2" s="98"/>
    </row>
    <row r="3" spans="1:15" x14ac:dyDescent="0.2">
      <c r="G3" s="99" t="s">
        <v>1</v>
      </c>
      <c r="H3" s="100"/>
      <c r="I3" s="100"/>
      <c r="J3" s="100"/>
      <c r="K3" s="100"/>
    </row>
    <row r="4" spans="1:15" x14ac:dyDescent="0.2">
      <c r="G4" s="99" t="s">
        <v>2</v>
      </c>
      <c r="H4" s="99"/>
      <c r="I4" s="99"/>
      <c r="J4" s="99"/>
      <c r="K4" s="99"/>
    </row>
    <row r="5" spans="1:15" ht="15.75" x14ac:dyDescent="0.25">
      <c r="G5" s="101" t="s">
        <v>3</v>
      </c>
      <c r="H5" s="101"/>
      <c r="I5" s="97" t="s">
        <v>4</v>
      </c>
      <c r="J5" s="98"/>
      <c r="K5" s="98"/>
    </row>
    <row r="6" spans="1:15" x14ac:dyDescent="0.2">
      <c r="G6" s="102" t="s">
        <v>5</v>
      </c>
      <c r="H6" s="102"/>
      <c r="I6" s="1"/>
      <c r="J6" s="1"/>
      <c r="K6" s="1"/>
    </row>
    <row r="7" spans="1:15" ht="21" customHeight="1" x14ac:dyDescent="0.2">
      <c r="G7" s="94" t="s">
        <v>176</v>
      </c>
      <c r="H7" s="94"/>
      <c r="I7" s="94"/>
    </row>
    <row r="8" spans="1:15" ht="60" customHeight="1" x14ac:dyDescent="0.2">
      <c r="A8" s="2"/>
      <c r="B8" s="95" t="s">
        <v>6</v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3"/>
      <c r="N8" s="3"/>
      <c r="O8" s="3"/>
    </row>
    <row r="9" spans="1:15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5" ht="22.5" customHeight="1" x14ac:dyDescent="0.2">
      <c r="A10" s="2"/>
      <c r="B10" s="2"/>
      <c r="C10" s="4"/>
      <c r="D10" s="5" t="s">
        <v>177</v>
      </c>
      <c r="E10" s="2"/>
      <c r="F10" s="2"/>
      <c r="G10" s="6"/>
      <c r="H10" s="6"/>
      <c r="I10" s="6"/>
      <c r="J10" s="6"/>
      <c r="K10" s="2"/>
      <c r="L10" s="2"/>
    </row>
    <row r="11" spans="1:15" x14ac:dyDescent="0.2">
      <c r="A11" s="2"/>
      <c r="B11" s="2"/>
      <c r="C11" s="7"/>
      <c r="D11" s="2"/>
      <c r="E11" s="2"/>
      <c r="F11" s="2"/>
      <c r="G11" s="2"/>
      <c r="H11" s="2"/>
      <c r="I11" s="2"/>
      <c r="J11" s="2"/>
      <c r="K11" s="2"/>
      <c r="L11" s="2"/>
    </row>
    <row r="12" spans="1:15" ht="15.75" x14ac:dyDescent="0.2">
      <c r="A12" s="2"/>
      <c r="B12" s="73" t="s">
        <v>7</v>
      </c>
      <c r="C12" s="73"/>
      <c r="D12" s="92" t="s">
        <v>8</v>
      </c>
      <c r="E12" s="92"/>
      <c r="F12" s="92"/>
      <c r="G12" s="90"/>
      <c r="H12" s="90"/>
      <c r="I12" s="90"/>
      <c r="J12" s="90"/>
      <c r="K12" s="90"/>
      <c r="L12" s="2"/>
    </row>
    <row r="13" spans="1:15" ht="47.25" customHeight="1" x14ac:dyDescent="0.2">
      <c r="A13" s="2"/>
      <c r="B13" s="96" t="s">
        <v>9</v>
      </c>
      <c r="C13" s="96"/>
      <c r="D13" s="73" t="s">
        <v>10</v>
      </c>
      <c r="E13" s="73"/>
      <c r="F13" s="73"/>
      <c r="G13" s="90">
        <v>48260756</v>
      </c>
      <c r="H13" s="90"/>
      <c r="I13" s="90"/>
      <c r="J13" s="90"/>
      <c r="K13" s="90"/>
      <c r="L13" s="2"/>
    </row>
    <row r="14" spans="1:15" ht="31.5" customHeight="1" x14ac:dyDescent="0.2">
      <c r="A14" s="2"/>
      <c r="B14" s="73" t="s">
        <v>11</v>
      </c>
      <c r="C14" s="73"/>
      <c r="D14" s="73" t="s">
        <v>12</v>
      </c>
      <c r="E14" s="73"/>
      <c r="F14" s="73"/>
      <c r="G14" s="90">
        <v>907</v>
      </c>
      <c r="H14" s="90"/>
      <c r="I14" s="90"/>
      <c r="J14" s="90"/>
      <c r="K14" s="90"/>
      <c r="L14" s="2"/>
    </row>
    <row r="15" spans="1:15" ht="15.75" x14ac:dyDescent="0.2">
      <c r="A15" s="2"/>
      <c r="B15" s="73" t="s">
        <v>13</v>
      </c>
      <c r="C15" s="73"/>
      <c r="D15" s="93" t="s">
        <v>14</v>
      </c>
      <c r="E15" s="92"/>
      <c r="F15" s="92"/>
      <c r="G15" s="90">
        <v>60654448</v>
      </c>
      <c r="H15" s="90"/>
      <c r="I15" s="90"/>
      <c r="J15" s="90"/>
      <c r="K15" s="90"/>
      <c r="L15" s="2"/>
    </row>
    <row r="16" spans="1:15" ht="31.5" customHeight="1" x14ac:dyDescent="0.2">
      <c r="A16" s="2"/>
      <c r="B16" s="73" t="s">
        <v>15</v>
      </c>
      <c r="C16" s="73"/>
      <c r="D16" s="92" t="s">
        <v>16</v>
      </c>
      <c r="E16" s="92"/>
      <c r="F16" s="92"/>
      <c r="G16" s="90">
        <v>6134007880</v>
      </c>
      <c r="H16" s="90"/>
      <c r="I16" s="90"/>
      <c r="J16" s="90"/>
      <c r="K16" s="90"/>
      <c r="L16" s="2"/>
    </row>
    <row r="17" spans="1:12" ht="31.5" customHeight="1" x14ac:dyDescent="0.2">
      <c r="A17" s="2"/>
      <c r="B17" s="73" t="s">
        <v>17</v>
      </c>
      <c r="C17" s="73"/>
      <c r="D17" s="92" t="s">
        <v>18</v>
      </c>
      <c r="E17" s="92"/>
      <c r="F17" s="92"/>
      <c r="G17" s="90">
        <v>613401001</v>
      </c>
      <c r="H17" s="90"/>
      <c r="I17" s="90"/>
      <c r="J17" s="90"/>
      <c r="K17" s="90"/>
      <c r="L17" s="2"/>
    </row>
    <row r="18" spans="1:12" ht="15.75" x14ac:dyDescent="0.2">
      <c r="A18" s="2"/>
      <c r="B18" s="73" t="s">
        <v>19</v>
      </c>
      <c r="C18" s="73"/>
      <c r="D18" s="73"/>
      <c r="E18" s="73"/>
      <c r="F18" s="73"/>
      <c r="G18" s="90"/>
      <c r="H18" s="90"/>
      <c r="I18" s="90"/>
      <c r="J18" s="90"/>
      <c r="K18" s="90"/>
      <c r="L18" s="2"/>
    </row>
    <row r="19" spans="1:12" x14ac:dyDescent="0.2">
      <c r="A19" s="2"/>
      <c r="B19" s="2"/>
      <c r="C19" s="2"/>
      <c r="D19" s="7"/>
      <c r="E19" s="7"/>
      <c r="F19" s="7"/>
      <c r="G19" s="2"/>
      <c r="H19" s="2"/>
      <c r="I19" s="2"/>
      <c r="J19" s="2"/>
      <c r="K19" s="2"/>
      <c r="L19" s="2"/>
    </row>
    <row r="20" spans="1:12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21.75" customHeight="1" x14ac:dyDescent="0.25">
      <c r="A21" s="2"/>
      <c r="B21" s="59" t="s">
        <v>20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</row>
    <row r="22" spans="1:12" ht="22.5" customHeight="1" x14ac:dyDescent="0.25">
      <c r="A22" s="2"/>
      <c r="B22" s="91" t="s">
        <v>21</v>
      </c>
      <c r="C22" s="91"/>
      <c r="D22" s="91"/>
      <c r="E22" s="91"/>
      <c r="F22" s="91"/>
      <c r="G22" s="91"/>
      <c r="H22" s="91"/>
      <c r="I22" s="91"/>
      <c r="J22" s="91"/>
      <c r="K22" s="91"/>
      <c r="L22" s="91"/>
    </row>
    <row r="23" spans="1:12" ht="261" customHeight="1" x14ac:dyDescent="0.25">
      <c r="A23" s="2"/>
      <c r="B23" s="88" t="s">
        <v>22</v>
      </c>
      <c r="C23" s="88"/>
      <c r="D23" s="88"/>
      <c r="E23" s="88"/>
      <c r="F23" s="88"/>
      <c r="G23" s="88"/>
      <c r="H23" s="88"/>
      <c r="I23" s="88"/>
      <c r="J23" s="88"/>
      <c r="K23" s="88"/>
      <c r="L23" s="8"/>
    </row>
    <row r="24" spans="1:12" ht="22.5" customHeight="1" x14ac:dyDescent="0.25">
      <c r="A24" s="2"/>
      <c r="B24" s="88" t="s">
        <v>23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</row>
    <row r="25" spans="1:12" ht="51.75" customHeight="1" x14ac:dyDescent="0.25">
      <c r="A25" s="2"/>
      <c r="B25" s="88" t="s">
        <v>24</v>
      </c>
      <c r="C25" s="88"/>
      <c r="D25" s="88"/>
      <c r="E25" s="88"/>
      <c r="F25" s="88"/>
      <c r="G25" s="88"/>
      <c r="H25" s="88"/>
      <c r="I25" s="88"/>
      <c r="J25" s="88"/>
      <c r="K25" s="88"/>
      <c r="L25" s="9"/>
    </row>
    <row r="26" spans="1:12" ht="117" customHeight="1" x14ac:dyDescent="0.25">
      <c r="A26" s="2"/>
      <c r="B26" s="88" t="s">
        <v>25</v>
      </c>
      <c r="C26" s="88"/>
      <c r="D26" s="88"/>
      <c r="E26" s="88"/>
      <c r="F26" s="88"/>
      <c r="G26" s="88"/>
      <c r="H26" s="88"/>
      <c r="I26" s="88"/>
      <c r="J26" s="88"/>
      <c r="K26" s="88"/>
      <c r="L26" s="9"/>
    </row>
    <row r="27" spans="1:12" ht="15.75" x14ac:dyDescent="0.25">
      <c r="A27" s="2"/>
      <c r="B27" s="89" t="s">
        <v>26</v>
      </c>
      <c r="C27" s="89"/>
      <c r="D27" s="89"/>
      <c r="E27" s="89"/>
      <c r="F27" s="89"/>
      <c r="G27" s="89"/>
      <c r="H27" s="89"/>
      <c r="I27" s="89"/>
      <c r="J27" s="89"/>
      <c r="K27" s="89"/>
      <c r="L27" s="89"/>
    </row>
    <row r="28" spans="1:12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15.75" x14ac:dyDescent="0.25">
      <c r="A29" s="2"/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</row>
    <row r="30" spans="1:12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15.75" x14ac:dyDescent="0.25">
      <c r="A31" s="2"/>
      <c r="B31" s="59" t="s">
        <v>27</v>
      </c>
      <c r="C31" s="59"/>
      <c r="D31" s="59"/>
      <c r="E31" s="59"/>
      <c r="F31" s="59"/>
      <c r="G31" s="59"/>
      <c r="H31" s="59"/>
      <c r="I31" s="59"/>
      <c r="J31" s="59"/>
      <c r="K31" s="59"/>
      <c r="L31" s="59"/>
    </row>
    <row r="32" spans="1:12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24.75" customHeight="1" x14ac:dyDescent="0.2">
      <c r="A33" s="2"/>
      <c r="B33" s="85" t="s">
        <v>28</v>
      </c>
      <c r="C33" s="85"/>
      <c r="D33" s="85"/>
      <c r="E33" s="85"/>
      <c r="F33" s="86"/>
      <c r="G33" s="87" t="s">
        <v>29</v>
      </c>
      <c r="H33" s="87"/>
      <c r="I33" s="87"/>
      <c r="J33" s="87"/>
      <c r="K33" s="6"/>
      <c r="L33" s="6"/>
    </row>
    <row r="34" spans="1:12" ht="15.75" x14ac:dyDescent="0.2">
      <c r="A34" s="2"/>
      <c r="B34" s="74" t="s">
        <v>30</v>
      </c>
      <c r="C34" s="74"/>
      <c r="D34" s="74"/>
      <c r="E34" s="74"/>
      <c r="F34" s="74"/>
      <c r="G34" s="75">
        <v>53724423.020000003</v>
      </c>
      <c r="H34" s="75"/>
      <c r="I34" s="75"/>
      <c r="J34" s="75"/>
      <c r="K34" s="6"/>
      <c r="L34" s="6"/>
    </row>
    <row r="35" spans="1:12" ht="15.75" x14ac:dyDescent="0.2">
      <c r="A35" s="2"/>
      <c r="B35" s="74" t="s">
        <v>31</v>
      </c>
      <c r="C35" s="74"/>
      <c r="D35" s="74"/>
      <c r="E35" s="74"/>
      <c r="F35" s="74"/>
      <c r="G35" s="75"/>
      <c r="H35" s="75"/>
      <c r="I35" s="75"/>
      <c r="J35" s="75"/>
      <c r="K35" s="10"/>
      <c r="L35" s="10"/>
    </row>
    <row r="36" spans="1:12" ht="31.5" customHeight="1" x14ac:dyDescent="0.2">
      <c r="A36" s="2"/>
      <c r="B36" s="74" t="s">
        <v>32</v>
      </c>
      <c r="C36" s="74"/>
      <c r="D36" s="74"/>
      <c r="E36" s="74"/>
      <c r="F36" s="74"/>
      <c r="G36" s="75">
        <v>26378993.190000001</v>
      </c>
      <c r="H36" s="75"/>
      <c r="I36" s="75"/>
      <c r="J36" s="75"/>
      <c r="K36" s="2"/>
      <c r="L36" s="2"/>
    </row>
    <row r="37" spans="1:12" ht="15.75" x14ac:dyDescent="0.2">
      <c r="A37" s="2"/>
      <c r="B37" s="74" t="s">
        <v>33</v>
      </c>
      <c r="C37" s="74"/>
      <c r="D37" s="74"/>
      <c r="E37" s="74"/>
      <c r="F37" s="74"/>
      <c r="G37" s="75"/>
      <c r="H37" s="75"/>
      <c r="I37" s="75"/>
      <c r="J37" s="75"/>
      <c r="K37" s="2"/>
      <c r="L37" s="2"/>
    </row>
    <row r="38" spans="1:12" ht="31.5" customHeight="1" x14ac:dyDescent="0.2">
      <c r="A38" s="2"/>
      <c r="B38" s="74" t="s">
        <v>34</v>
      </c>
      <c r="C38" s="74"/>
      <c r="D38" s="74"/>
      <c r="E38" s="74"/>
      <c r="F38" s="74"/>
      <c r="G38" s="75">
        <v>26378993.190000001</v>
      </c>
      <c r="H38" s="75"/>
      <c r="I38" s="75"/>
      <c r="J38" s="75"/>
      <c r="K38" s="2"/>
      <c r="L38" s="2"/>
    </row>
    <row r="39" spans="1:12" ht="33" customHeight="1" x14ac:dyDescent="0.2">
      <c r="A39" s="2"/>
      <c r="B39" s="74" t="s">
        <v>35</v>
      </c>
      <c r="C39" s="74"/>
      <c r="D39" s="74"/>
      <c r="E39" s="74"/>
      <c r="F39" s="74"/>
      <c r="G39" s="75" t="s">
        <v>36</v>
      </c>
      <c r="H39" s="75"/>
      <c r="I39" s="75"/>
      <c r="J39" s="75"/>
      <c r="K39" s="2"/>
      <c r="L39" s="2"/>
    </row>
    <row r="40" spans="1:12" ht="33" customHeight="1" x14ac:dyDescent="0.2">
      <c r="A40" s="2"/>
      <c r="B40" s="74" t="s">
        <v>37</v>
      </c>
      <c r="C40" s="74"/>
      <c r="D40" s="74"/>
      <c r="E40" s="74"/>
      <c r="F40" s="74"/>
      <c r="G40" s="75" t="s">
        <v>36</v>
      </c>
      <c r="H40" s="75"/>
      <c r="I40" s="75"/>
      <c r="J40" s="75"/>
      <c r="K40" s="2"/>
      <c r="L40" s="2"/>
    </row>
    <row r="41" spans="1:12" ht="31.5" customHeight="1" x14ac:dyDescent="0.2">
      <c r="A41" s="2"/>
      <c r="B41" s="74" t="s">
        <v>38</v>
      </c>
      <c r="C41" s="74"/>
      <c r="D41" s="74"/>
      <c r="E41" s="74"/>
      <c r="F41" s="74"/>
      <c r="G41" s="75">
        <v>15764177.6</v>
      </c>
      <c r="H41" s="75"/>
      <c r="I41" s="75"/>
      <c r="J41" s="75"/>
      <c r="K41" s="2"/>
      <c r="L41" s="2"/>
    </row>
    <row r="42" spans="1:12" ht="31.5" customHeight="1" x14ac:dyDescent="0.2">
      <c r="A42" s="2"/>
      <c r="B42" s="74" t="s">
        <v>39</v>
      </c>
      <c r="C42" s="74"/>
      <c r="D42" s="74"/>
      <c r="E42" s="74"/>
      <c r="F42" s="74"/>
      <c r="G42" s="75">
        <f>G34-G36</f>
        <v>27345429.830000002</v>
      </c>
      <c r="H42" s="75"/>
      <c r="I42" s="75"/>
      <c r="J42" s="75"/>
      <c r="K42" s="2"/>
      <c r="L42" s="2"/>
    </row>
    <row r="43" spans="1:12" ht="15.75" x14ac:dyDescent="0.2">
      <c r="A43" s="2"/>
      <c r="B43" s="74" t="s">
        <v>40</v>
      </c>
      <c r="C43" s="74"/>
      <c r="D43" s="74"/>
      <c r="E43" s="74"/>
      <c r="F43" s="74"/>
      <c r="G43" s="75"/>
      <c r="H43" s="75"/>
      <c r="I43" s="75"/>
      <c r="J43" s="75"/>
      <c r="K43" s="2"/>
      <c r="L43" s="2"/>
    </row>
    <row r="44" spans="1:12" ht="31.5" customHeight="1" x14ac:dyDescent="0.2">
      <c r="A44" s="2"/>
      <c r="B44" s="74" t="s">
        <v>41</v>
      </c>
      <c r="C44" s="74"/>
      <c r="D44" s="74"/>
      <c r="E44" s="74"/>
      <c r="F44" s="74"/>
      <c r="G44" s="75" t="s">
        <v>36</v>
      </c>
      <c r="H44" s="75"/>
      <c r="I44" s="75"/>
      <c r="J44" s="75"/>
      <c r="K44" s="2"/>
      <c r="L44" s="2"/>
    </row>
    <row r="45" spans="1:12" ht="31.5" customHeight="1" x14ac:dyDescent="0.2">
      <c r="A45" s="2"/>
      <c r="B45" s="74" t="s">
        <v>42</v>
      </c>
      <c r="C45" s="74"/>
      <c r="D45" s="74"/>
      <c r="E45" s="74"/>
      <c r="F45" s="74"/>
      <c r="G45" s="75" t="s">
        <v>36</v>
      </c>
      <c r="H45" s="75"/>
      <c r="I45" s="75"/>
      <c r="J45" s="75"/>
      <c r="K45" s="2"/>
      <c r="L45" s="2"/>
    </row>
    <row r="46" spans="1:12" ht="15.75" x14ac:dyDescent="0.2">
      <c r="A46" s="2"/>
      <c r="B46" s="74" t="s">
        <v>43</v>
      </c>
      <c r="C46" s="74"/>
      <c r="D46" s="74"/>
      <c r="E46" s="74"/>
      <c r="F46" s="74"/>
      <c r="G46" s="75">
        <f>G49</f>
        <v>28856.12</v>
      </c>
      <c r="H46" s="75"/>
      <c r="I46" s="75"/>
      <c r="J46" s="75"/>
      <c r="K46" s="2"/>
      <c r="L46" s="2"/>
    </row>
    <row r="47" spans="1:12" ht="15.75" x14ac:dyDescent="0.2">
      <c r="A47" s="2"/>
      <c r="B47" s="74" t="s">
        <v>44</v>
      </c>
      <c r="C47" s="74"/>
      <c r="D47" s="74"/>
      <c r="E47" s="74"/>
      <c r="F47" s="74"/>
      <c r="G47" s="75" t="s">
        <v>36</v>
      </c>
      <c r="H47" s="75"/>
      <c r="I47" s="75"/>
      <c r="J47" s="75"/>
      <c r="K47" s="2"/>
      <c r="L47" s="2"/>
    </row>
    <row r="48" spans="1:12" ht="31.5" customHeight="1" x14ac:dyDescent="0.2">
      <c r="A48" s="2"/>
      <c r="B48" s="74" t="s">
        <v>45</v>
      </c>
      <c r="C48" s="74"/>
      <c r="D48" s="74"/>
      <c r="E48" s="74"/>
      <c r="F48" s="74"/>
      <c r="G48" s="75" t="s">
        <v>36</v>
      </c>
      <c r="H48" s="75"/>
      <c r="I48" s="75"/>
      <c r="J48" s="75"/>
      <c r="K48" s="2"/>
      <c r="L48" s="2"/>
    </row>
    <row r="49" spans="1:12" ht="27" customHeight="1" x14ac:dyDescent="0.2">
      <c r="A49" s="2"/>
      <c r="B49" s="74" t="s">
        <v>46</v>
      </c>
      <c r="C49" s="74"/>
      <c r="D49" s="74"/>
      <c r="E49" s="74"/>
      <c r="F49" s="74"/>
      <c r="G49" s="75">
        <f>G51+G53+G55</f>
        <v>28856.12</v>
      </c>
      <c r="H49" s="75"/>
      <c r="I49" s="75"/>
      <c r="J49" s="75"/>
      <c r="K49" s="2"/>
      <c r="L49" s="2"/>
    </row>
    <row r="50" spans="1:12" ht="15.75" x14ac:dyDescent="0.2">
      <c r="A50" s="2"/>
      <c r="B50" s="74" t="s">
        <v>33</v>
      </c>
      <c r="C50" s="74"/>
      <c r="D50" s="74"/>
      <c r="E50" s="74"/>
      <c r="F50" s="74"/>
      <c r="G50" s="75"/>
      <c r="H50" s="75"/>
      <c r="I50" s="75"/>
      <c r="J50" s="75"/>
      <c r="K50" s="2"/>
      <c r="L50" s="2"/>
    </row>
    <row r="51" spans="1:12" ht="15.75" x14ac:dyDescent="0.2">
      <c r="A51" s="2"/>
      <c r="B51" s="74" t="s">
        <v>47</v>
      </c>
      <c r="C51" s="74"/>
      <c r="D51" s="74"/>
      <c r="E51" s="74"/>
      <c r="F51" s="74"/>
      <c r="G51" s="75">
        <v>262.39999999999998</v>
      </c>
      <c r="H51" s="75"/>
      <c r="I51" s="75"/>
      <c r="J51" s="75"/>
      <c r="K51" s="2"/>
      <c r="L51" s="2"/>
    </row>
    <row r="52" spans="1:12" ht="31.5" customHeight="1" x14ac:dyDescent="0.2">
      <c r="A52" s="2"/>
      <c r="B52" s="74" t="s">
        <v>48</v>
      </c>
      <c r="C52" s="74"/>
      <c r="D52" s="74"/>
      <c r="E52" s="74"/>
      <c r="F52" s="74"/>
      <c r="G52" s="75">
        <v>0</v>
      </c>
      <c r="H52" s="75"/>
      <c r="I52" s="75"/>
      <c r="J52" s="75"/>
      <c r="K52" s="2"/>
      <c r="L52" s="2"/>
    </row>
    <row r="53" spans="1:12" ht="31.5" customHeight="1" x14ac:dyDescent="0.2">
      <c r="A53" s="2"/>
      <c r="B53" s="74" t="s">
        <v>49</v>
      </c>
      <c r="C53" s="74"/>
      <c r="D53" s="74"/>
      <c r="E53" s="74"/>
      <c r="F53" s="74"/>
      <c r="G53" s="75">
        <v>15392.09</v>
      </c>
      <c r="H53" s="75"/>
      <c r="I53" s="75"/>
      <c r="J53" s="75"/>
      <c r="K53" s="2"/>
      <c r="L53" s="2"/>
    </row>
    <row r="54" spans="1:12" ht="31.5" customHeight="1" x14ac:dyDescent="0.2">
      <c r="A54" s="2"/>
      <c r="B54" s="74" t="s">
        <v>50</v>
      </c>
      <c r="C54" s="74"/>
      <c r="D54" s="74"/>
      <c r="E54" s="74"/>
      <c r="F54" s="74"/>
      <c r="G54" s="75"/>
      <c r="H54" s="75"/>
      <c r="I54" s="75"/>
      <c r="J54" s="75"/>
      <c r="K54" s="2"/>
      <c r="L54" s="2"/>
    </row>
    <row r="55" spans="1:12" ht="15.75" x14ac:dyDescent="0.2">
      <c r="A55" s="2"/>
      <c r="B55" s="74" t="s">
        <v>51</v>
      </c>
      <c r="C55" s="74"/>
      <c r="D55" s="74"/>
      <c r="E55" s="74"/>
      <c r="F55" s="74"/>
      <c r="G55" s="75">
        <v>13201.63</v>
      </c>
      <c r="H55" s="75"/>
      <c r="I55" s="75"/>
      <c r="J55" s="75"/>
      <c r="K55" s="2"/>
      <c r="L55" s="2"/>
    </row>
    <row r="56" spans="1:12" ht="31.5" customHeight="1" x14ac:dyDescent="0.2">
      <c r="A56" s="2"/>
      <c r="B56" s="74" t="s">
        <v>52</v>
      </c>
      <c r="C56" s="74"/>
      <c r="D56" s="74"/>
      <c r="E56" s="74"/>
      <c r="F56" s="74"/>
      <c r="G56" s="75">
        <v>0</v>
      </c>
      <c r="H56" s="75"/>
      <c r="I56" s="75"/>
      <c r="J56" s="75"/>
      <c r="K56" s="2"/>
      <c r="L56" s="2"/>
    </row>
    <row r="57" spans="1:12" ht="31.5" customHeight="1" x14ac:dyDescent="0.2">
      <c r="A57" s="2"/>
      <c r="B57" s="74" t="s">
        <v>53</v>
      </c>
      <c r="C57" s="74"/>
      <c r="D57" s="74"/>
      <c r="E57" s="74"/>
      <c r="F57" s="74"/>
      <c r="G57" s="75">
        <v>0</v>
      </c>
      <c r="H57" s="75"/>
      <c r="I57" s="75"/>
      <c r="J57" s="75"/>
      <c r="K57" s="2"/>
      <c r="L57" s="2"/>
    </row>
    <row r="58" spans="1:12" ht="31.5" customHeight="1" x14ac:dyDescent="0.2">
      <c r="A58" s="2"/>
      <c r="B58" s="74" t="s">
        <v>54</v>
      </c>
      <c r="C58" s="74"/>
      <c r="D58" s="74"/>
      <c r="E58" s="74"/>
      <c r="F58" s="74"/>
      <c r="G58" s="75">
        <v>0</v>
      </c>
      <c r="H58" s="75"/>
      <c r="I58" s="75"/>
      <c r="J58" s="75"/>
      <c r="K58" s="2"/>
      <c r="L58" s="2"/>
    </row>
    <row r="59" spans="1:12" ht="31.5" customHeight="1" x14ac:dyDescent="0.2">
      <c r="A59" s="2"/>
      <c r="B59" s="74" t="s">
        <v>55</v>
      </c>
      <c r="C59" s="74"/>
      <c r="D59" s="74"/>
      <c r="E59" s="74"/>
      <c r="F59" s="74"/>
      <c r="G59" s="75">
        <v>0</v>
      </c>
      <c r="H59" s="75"/>
      <c r="I59" s="75"/>
      <c r="J59" s="75"/>
      <c r="K59" s="2"/>
      <c r="L59" s="2"/>
    </row>
    <row r="60" spans="1:12" ht="15.75" x14ac:dyDescent="0.2">
      <c r="A60" s="2"/>
      <c r="B60" s="74" t="s">
        <v>56</v>
      </c>
      <c r="C60" s="74"/>
      <c r="D60" s="74"/>
      <c r="E60" s="74"/>
      <c r="F60" s="74"/>
      <c r="G60" s="75">
        <v>0</v>
      </c>
      <c r="H60" s="75"/>
      <c r="I60" s="75"/>
      <c r="J60" s="75"/>
      <c r="K60" s="2"/>
      <c r="L60" s="2"/>
    </row>
    <row r="61" spans="1:12" ht="33.75" customHeight="1" x14ac:dyDescent="0.2">
      <c r="A61" s="2"/>
      <c r="B61" s="74" t="s">
        <v>57</v>
      </c>
      <c r="C61" s="74"/>
      <c r="D61" s="74"/>
      <c r="E61" s="74"/>
      <c r="F61" s="74"/>
      <c r="G61" s="75" t="s">
        <v>36</v>
      </c>
      <c r="H61" s="75"/>
      <c r="I61" s="75"/>
      <c r="J61" s="75"/>
      <c r="K61" s="2"/>
      <c r="L61" s="2"/>
    </row>
    <row r="62" spans="1:12" ht="15.75" x14ac:dyDescent="0.2">
      <c r="A62" s="2"/>
      <c r="B62" s="74" t="s">
        <v>33</v>
      </c>
      <c r="C62" s="74"/>
      <c r="D62" s="74"/>
      <c r="E62" s="74"/>
      <c r="F62" s="74"/>
      <c r="G62" s="75" t="s">
        <v>36</v>
      </c>
      <c r="H62" s="75"/>
      <c r="I62" s="75"/>
      <c r="J62" s="75"/>
      <c r="K62" s="2"/>
      <c r="L62" s="2"/>
    </row>
    <row r="63" spans="1:12" ht="21.75" customHeight="1" x14ac:dyDescent="0.2">
      <c r="A63" s="2"/>
      <c r="B63" s="74" t="s">
        <v>58</v>
      </c>
      <c r="C63" s="74"/>
      <c r="D63" s="74"/>
      <c r="E63" s="74"/>
      <c r="F63" s="74"/>
      <c r="G63" s="75" t="s">
        <v>36</v>
      </c>
      <c r="H63" s="75"/>
      <c r="I63" s="75"/>
      <c r="J63" s="75"/>
      <c r="K63" s="2"/>
      <c r="L63" s="2"/>
    </row>
    <row r="64" spans="1:12" ht="31.5" customHeight="1" x14ac:dyDescent="0.2">
      <c r="A64" s="2"/>
      <c r="B64" s="74" t="s">
        <v>59</v>
      </c>
      <c r="C64" s="74"/>
      <c r="D64" s="74"/>
      <c r="E64" s="74"/>
      <c r="F64" s="74"/>
      <c r="G64" s="75" t="s">
        <v>36</v>
      </c>
      <c r="H64" s="75"/>
      <c r="I64" s="75"/>
      <c r="J64" s="75"/>
      <c r="K64" s="2"/>
      <c r="L64" s="2"/>
    </row>
    <row r="65" spans="1:12" ht="31.5" customHeight="1" x14ac:dyDescent="0.2">
      <c r="A65" s="2"/>
      <c r="B65" s="74" t="s">
        <v>60</v>
      </c>
      <c r="C65" s="74"/>
      <c r="D65" s="74"/>
      <c r="E65" s="74"/>
      <c r="F65" s="74"/>
      <c r="G65" s="75" t="s">
        <v>36</v>
      </c>
      <c r="H65" s="75"/>
      <c r="I65" s="75"/>
      <c r="J65" s="75"/>
      <c r="K65" s="2"/>
      <c r="L65" s="2"/>
    </row>
    <row r="66" spans="1:12" ht="31.5" customHeight="1" x14ac:dyDescent="0.2">
      <c r="A66" s="2"/>
      <c r="B66" s="74" t="s">
        <v>61</v>
      </c>
      <c r="C66" s="74"/>
      <c r="D66" s="74"/>
      <c r="E66" s="74"/>
      <c r="F66" s="74"/>
      <c r="G66" s="75" t="s">
        <v>36</v>
      </c>
      <c r="H66" s="75"/>
      <c r="I66" s="75"/>
      <c r="J66" s="75"/>
      <c r="K66" s="2"/>
      <c r="L66" s="2"/>
    </row>
    <row r="67" spans="1:12" ht="15.75" x14ac:dyDescent="0.2">
      <c r="A67" s="2"/>
      <c r="B67" s="74" t="s">
        <v>62</v>
      </c>
      <c r="C67" s="74"/>
      <c r="D67" s="74"/>
      <c r="E67" s="74"/>
      <c r="F67" s="74"/>
      <c r="G67" s="75" t="s">
        <v>36</v>
      </c>
      <c r="H67" s="75"/>
      <c r="I67" s="75"/>
      <c r="J67" s="75"/>
      <c r="K67" s="2"/>
      <c r="L67" s="2"/>
    </row>
    <row r="68" spans="1:12" ht="31.5" customHeight="1" x14ac:dyDescent="0.2">
      <c r="A68" s="2"/>
      <c r="B68" s="74" t="s">
        <v>63</v>
      </c>
      <c r="C68" s="74"/>
      <c r="D68" s="74"/>
      <c r="E68" s="74"/>
      <c r="F68" s="74"/>
      <c r="G68" s="75" t="s">
        <v>36</v>
      </c>
      <c r="H68" s="75"/>
      <c r="I68" s="75"/>
      <c r="J68" s="75"/>
      <c r="K68" s="2"/>
      <c r="L68" s="2"/>
    </row>
    <row r="69" spans="1:12" ht="31.5" customHeight="1" x14ac:dyDescent="0.2">
      <c r="A69" s="2"/>
      <c r="B69" s="74" t="s">
        <v>64</v>
      </c>
      <c r="C69" s="74"/>
      <c r="D69" s="74"/>
      <c r="E69" s="74"/>
      <c r="F69" s="74"/>
      <c r="G69" s="75" t="s">
        <v>36</v>
      </c>
      <c r="H69" s="75"/>
      <c r="I69" s="75"/>
      <c r="J69" s="75"/>
      <c r="K69" s="2"/>
      <c r="L69" s="2"/>
    </row>
    <row r="70" spans="1:12" ht="31.5" customHeight="1" x14ac:dyDescent="0.2">
      <c r="A70" s="2"/>
      <c r="B70" s="74" t="s">
        <v>65</v>
      </c>
      <c r="C70" s="74"/>
      <c r="D70" s="74"/>
      <c r="E70" s="74"/>
      <c r="F70" s="74"/>
      <c r="G70" s="75" t="s">
        <v>36</v>
      </c>
      <c r="H70" s="75"/>
      <c r="I70" s="75"/>
      <c r="J70" s="75"/>
      <c r="K70" s="2"/>
      <c r="L70" s="2"/>
    </row>
    <row r="71" spans="1:12" ht="31.5" customHeight="1" x14ac:dyDescent="0.2">
      <c r="A71" s="2"/>
      <c r="B71" s="74" t="s">
        <v>66</v>
      </c>
      <c r="C71" s="74"/>
      <c r="D71" s="74"/>
      <c r="E71" s="74"/>
      <c r="F71" s="74"/>
      <c r="G71" s="75" t="s">
        <v>36</v>
      </c>
      <c r="H71" s="75"/>
      <c r="I71" s="75"/>
      <c r="J71" s="75"/>
      <c r="K71" s="2"/>
      <c r="L71" s="2"/>
    </row>
    <row r="72" spans="1:12" ht="23.25" customHeight="1" x14ac:dyDescent="0.2">
      <c r="A72" s="2"/>
      <c r="B72" s="74" t="s">
        <v>67</v>
      </c>
      <c r="C72" s="74"/>
      <c r="D72" s="74"/>
      <c r="E72" s="74"/>
      <c r="F72" s="74"/>
      <c r="G72" s="75" t="s">
        <v>36</v>
      </c>
      <c r="H72" s="75"/>
      <c r="I72" s="75"/>
      <c r="J72" s="75"/>
      <c r="K72" s="2"/>
      <c r="L72" s="2"/>
    </row>
    <row r="73" spans="1:12" ht="23.25" customHeight="1" x14ac:dyDescent="0.2">
      <c r="A73" s="2"/>
      <c r="B73" s="74" t="s">
        <v>68</v>
      </c>
      <c r="C73" s="74"/>
      <c r="D73" s="74"/>
      <c r="E73" s="74"/>
      <c r="F73" s="74"/>
      <c r="G73" s="75">
        <f>G76</f>
        <v>1341106.3199999998</v>
      </c>
      <c r="H73" s="75"/>
      <c r="I73" s="75"/>
      <c r="J73" s="75"/>
      <c r="K73" s="2"/>
      <c r="L73" s="2"/>
    </row>
    <row r="74" spans="1:12" ht="21.75" customHeight="1" x14ac:dyDescent="0.2">
      <c r="A74" s="2"/>
      <c r="B74" s="74" t="s">
        <v>44</v>
      </c>
      <c r="C74" s="74"/>
      <c r="D74" s="74"/>
      <c r="E74" s="74"/>
      <c r="F74" s="74"/>
      <c r="G74" s="75"/>
      <c r="H74" s="75"/>
      <c r="I74" s="75"/>
      <c r="J74" s="75"/>
      <c r="K74" s="2"/>
      <c r="L74" s="2"/>
    </row>
    <row r="75" spans="1:12" ht="15.75" x14ac:dyDescent="0.2">
      <c r="A75" s="2"/>
      <c r="B75" s="74" t="s">
        <v>69</v>
      </c>
      <c r="C75" s="74"/>
      <c r="D75" s="74"/>
      <c r="E75" s="74"/>
      <c r="F75" s="74"/>
      <c r="G75" s="75" t="s">
        <v>36</v>
      </c>
      <c r="H75" s="75"/>
      <c r="I75" s="75"/>
      <c r="J75" s="75"/>
      <c r="K75" s="2"/>
      <c r="L75" s="2"/>
    </row>
    <row r="76" spans="1:12" ht="33" customHeight="1" x14ac:dyDescent="0.2">
      <c r="A76" s="2"/>
      <c r="B76" s="74" t="s">
        <v>70</v>
      </c>
      <c r="C76" s="74"/>
      <c r="D76" s="74"/>
      <c r="E76" s="74"/>
      <c r="F76" s="74"/>
      <c r="G76" s="75">
        <f>G78+G82+G83+G87+G88</f>
        <v>1341106.3199999998</v>
      </c>
      <c r="H76" s="75"/>
      <c r="I76" s="75"/>
      <c r="J76" s="75"/>
      <c r="K76" s="2"/>
      <c r="L76" s="2"/>
    </row>
    <row r="77" spans="1:12" ht="15.75" x14ac:dyDescent="0.2">
      <c r="A77" s="2"/>
      <c r="B77" s="74" t="s">
        <v>33</v>
      </c>
      <c r="C77" s="74"/>
      <c r="D77" s="74"/>
      <c r="E77" s="74"/>
      <c r="F77" s="74"/>
      <c r="G77" s="75"/>
      <c r="H77" s="75"/>
      <c r="I77" s="75"/>
      <c r="J77" s="75"/>
      <c r="K77" s="2"/>
      <c r="L77" s="2"/>
    </row>
    <row r="78" spans="1:12" ht="31.5" customHeight="1" x14ac:dyDescent="0.2">
      <c r="A78" s="2"/>
      <c r="B78" s="74" t="s">
        <v>71</v>
      </c>
      <c r="C78" s="74"/>
      <c r="D78" s="74"/>
      <c r="E78" s="74"/>
      <c r="F78" s="74"/>
      <c r="G78" s="75">
        <v>1164255.6399999999</v>
      </c>
      <c r="H78" s="75"/>
      <c r="I78" s="75"/>
      <c r="J78" s="75"/>
      <c r="K78" s="2"/>
      <c r="L78" s="2"/>
    </row>
    <row r="79" spans="1:12" ht="24.75" customHeight="1" x14ac:dyDescent="0.2">
      <c r="A79" s="2"/>
      <c r="B79" s="74" t="s">
        <v>72</v>
      </c>
      <c r="C79" s="74"/>
      <c r="D79" s="74"/>
      <c r="E79" s="74"/>
      <c r="F79" s="74"/>
      <c r="G79" s="75"/>
      <c r="H79" s="75"/>
      <c r="I79" s="75"/>
      <c r="J79" s="75"/>
      <c r="K79" s="2"/>
      <c r="L79" s="2"/>
    </row>
    <row r="80" spans="1:12" ht="25.5" customHeight="1" x14ac:dyDescent="0.2">
      <c r="A80" s="2"/>
      <c r="B80" s="74" t="s">
        <v>73</v>
      </c>
      <c r="C80" s="74"/>
      <c r="D80" s="74"/>
      <c r="E80" s="74"/>
      <c r="F80" s="74"/>
      <c r="G80" s="75">
        <v>0</v>
      </c>
      <c r="H80" s="75"/>
      <c r="I80" s="75"/>
      <c r="J80" s="75"/>
      <c r="K80" s="2"/>
      <c r="L80" s="2"/>
    </row>
    <row r="81" spans="1:12" ht="23.25" customHeight="1" x14ac:dyDescent="0.2">
      <c r="A81" s="2"/>
      <c r="B81" s="74" t="s">
        <v>74</v>
      </c>
      <c r="C81" s="74"/>
      <c r="D81" s="74"/>
      <c r="E81" s="74"/>
      <c r="F81" s="74"/>
      <c r="G81" s="75">
        <v>4493.1000000000004</v>
      </c>
      <c r="H81" s="75"/>
      <c r="I81" s="75"/>
      <c r="J81" s="75"/>
      <c r="K81" s="2"/>
      <c r="L81" s="2"/>
    </row>
    <row r="82" spans="1:12" ht="28.5" customHeight="1" x14ac:dyDescent="0.2">
      <c r="A82" s="2"/>
      <c r="B82" s="74" t="s">
        <v>75</v>
      </c>
      <c r="C82" s="74"/>
      <c r="D82" s="74"/>
      <c r="E82" s="74"/>
      <c r="F82" s="74"/>
      <c r="G82" s="75">
        <v>20538.68</v>
      </c>
      <c r="H82" s="75"/>
      <c r="I82" s="75"/>
      <c r="J82" s="75"/>
      <c r="K82" s="2"/>
      <c r="L82" s="2"/>
    </row>
    <row r="83" spans="1:12" ht="23.25" customHeight="1" x14ac:dyDescent="0.2">
      <c r="A83" s="2"/>
      <c r="B83" s="74" t="s">
        <v>76</v>
      </c>
      <c r="C83" s="74"/>
      <c r="D83" s="74"/>
      <c r="E83" s="74"/>
      <c r="F83" s="74"/>
      <c r="G83" s="75">
        <v>156312</v>
      </c>
      <c r="H83" s="75"/>
      <c r="I83" s="75"/>
      <c r="J83" s="75"/>
      <c r="K83" s="2"/>
      <c r="L83" s="2"/>
    </row>
    <row r="84" spans="1:12" ht="27" customHeight="1" x14ac:dyDescent="0.2">
      <c r="A84" s="2"/>
      <c r="B84" s="74" t="s">
        <v>77</v>
      </c>
      <c r="C84" s="74"/>
      <c r="D84" s="74"/>
      <c r="E84" s="74"/>
      <c r="F84" s="74"/>
      <c r="G84" s="75">
        <v>0</v>
      </c>
      <c r="H84" s="75"/>
      <c r="I84" s="75"/>
      <c r="J84" s="75"/>
      <c r="K84" s="2"/>
      <c r="L84" s="2"/>
    </row>
    <row r="85" spans="1:12" ht="31.5" customHeight="1" x14ac:dyDescent="0.2">
      <c r="A85" s="2"/>
      <c r="B85" s="74" t="s">
        <v>78</v>
      </c>
      <c r="C85" s="74"/>
      <c r="D85" s="74"/>
      <c r="E85" s="74"/>
      <c r="F85" s="74"/>
      <c r="G85" s="75">
        <v>0</v>
      </c>
      <c r="H85" s="75"/>
      <c r="I85" s="75"/>
      <c r="J85" s="75"/>
      <c r="K85" s="2"/>
      <c r="L85" s="2"/>
    </row>
    <row r="86" spans="1:12" ht="31.5" customHeight="1" x14ac:dyDescent="0.2">
      <c r="A86" s="2"/>
      <c r="B86" s="74" t="s">
        <v>79</v>
      </c>
      <c r="C86" s="74"/>
      <c r="D86" s="74"/>
      <c r="E86" s="74"/>
      <c r="F86" s="74"/>
      <c r="G86" s="75">
        <v>0</v>
      </c>
      <c r="H86" s="75"/>
      <c r="I86" s="75"/>
      <c r="J86" s="75"/>
      <c r="K86" s="2"/>
      <c r="L86" s="2"/>
    </row>
    <row r="87" spans="1:12" ht="21" customHeight="1" x14ac:dyDescent="0.2">
      <c r="A87" s="2"/>
      <c r="B87" s="74" t="s">
        <v>80</v>
      </c>
      <c r="C87" s="74"/>
      <c r="D87" s="74"/>
      <c r="E87" s="74"/>
      <c r="F87" s="74"/>
      <c r="G87" s="75">
        <v>0</v>
      </c>
      <c r="H87" s="75"/>
      <c r="I87" s="75"/>
      <c r="J87" s="75"/>
      <c r="K87" s="2"/>
      <c r="L87" s="2"/>
    </row>
    <row r="88" spans="1:12" ht="23.25" customHeight="1" x14ac:dyDescent="0.2">
      <c r="A88" s="2"/>
      <c r="B88" s="74" t="s">
        <v>81</v>
      </c>
      <c r="C88" s="74"/>
      <c r="D88" s="74"/>
      <c r="E88" s="74"/>
      <c r="F88" s="74"/>
      <c r="G88" s="75">
        <v>0</v>
      </c>
      <c r="H88" s="75"/>
      <c r="I88" s="75"/>
      <c r="J88" s="75"/>
      <c r="K88" s="2"/>
      <c r="L88" s="2"/>
    </row>
    <row r="89" spans="1:12" ht="25.5" customHeight="1" x14ac:dyDescent="0.2">
      <c r="A89" s="2"/>
      <c r="B89" s="74" t="s">
        <v>82</v>
      </c>
      <c r="C89" s="74"/>
      <c r="D89" s="74"/>
      <c r="E89" s="74"/>
      <c r="F89" s="74"/>
      <c r="G89" s="75">
        <v>0</v>
      </c>
      <c r="H89" s="75"/>
      <c r="I89" s="75"/>
      <c r="J89" s="75"/>
      <c r="K89" s="2"/>
      <c r="L89" s="2"/>
    </row>
    <row r="90" spans="1:12" ht="21.75" customHeight="1" x14ac:dyDescent="0.2">
      <c r="A90" s="2"/>
      <c r="B90" s="74" t="s">
        <v>83</v>
      </c>
      <c r="C90" s="74"/>
      <c r="D90" s="74"/>
      <c r="E90" s="74"/>
      <c r="F90" s="74"/>
      <c r="G90" s="75">
        <v>0</v>
      </c>
      <c r="H90" s="75"/>
      <c r="I90" s="75"/>
      <c r="J90" s="75"/>
      <c r="K90" s="2"/>
      <c r="L90" s="2"/>
    </row>
    <row r="91" spans="1:12" ht="39.75" customHeight="1" x14ac:dyDescent="0.2">
      <c r="A91" s="2"/>
      <c r="B91" s="74" t="s">
        <v>84</v>
      </c>
      <c r="C91" s="74"/>
      <c r="D91" s="74"/>
      <c r="E91" s="74"/>
      <c r="F91" s="74"/>
      <c r="G91" s="75" t="s">
        <v>36</v>
      </c>
      <c r="H91" s="75"/>
      <c r="I91" s="75"/>
      <c r="J91" s="75"/>
      <c r="K91" s="2"/>
      <c r="L91" s="2"/>
    </row>
    <row r="92" spans="1:12" ht="15.75" x14ac:dyDescent="0.2">
      <c r="A92" s="2"/>
      <c r="B92" s="74" t="s">
        <v>33</v>
      </c>
      <c r="C92" s="74"/>
      <c r="D92" s="74"/>
      <c r="E92" s="74"/>
      <c r="F92" s="74"/>
      <c r="G92" s="75" t="s">
        <v>36</v>
      </c>
      <c r="H92" s="75"/>
      <c r="I92" s="75"/>
      <c r="J92" s="75"/>
      <c r="K92" s="2"/>
      <c r="L92" s="2"/>
    </row>
    <row r="93" spans="1:12" ht="22.5" customHeight="1" x14ac:dyDescent="0.2">
      <c r="A93" s="2"/>
      <c r="B93" s="74" t="s">
        <v>85</v>
      </c>
      <c r="C93" s="74"/>
      <c r="D93" s="74"/>
      <c r="E93" s="74"/>
      <c r="F93" s="74"/>
      <c r="G93" s="75" t="s">
        <v>36</v>
      </c>
      <c r="H93" s="75"/>
      <c r="I93" s="75"/>
      <c r="J93" s="75"/>
      <c r="K93" s="2"/>
      <c r="L93" s="2"/>
    </row>
    <row r="94" spans="1:12" ht="22.5" customHeight="1" x14ac:dyDescent="0.2">
      <c r="A94" s="2"/>
      <c r="B94" s="74" t="s">
        <v>86</v>
      </c>
      <c r="C94" s="74"/>
      <c r="D94" s="74"/>
      <c r="E94" s="74"/>
      <c r="F94" s="74"/>
      <c r="G94" s="75" t="s">
        <v>36</v>
      </c>
      <c r="H94" s="75"/>
      <c r="I94" s="75"/>
      <c r="J94" s="75"/>
      <c r="K94" s="2"/>
      <c r="L94" s="2"/>
    </row>
    <row r="95" spans="1:12" ht="22.5" customHeight="1" x14ac:dyDescent="0.2">
      <c r="A95" s="2"/>
      <c r="B95" s="74" t="s">
        <v>87</v>
      </c>
      <c r="C95" s="74"/>
      <c r="D95" s="74"/>
      <c r="E95" s="74"/>
      <c r="F95" s="74"/>
      <c r="G95" s="75" t="s">
        <v>36</v>
      </c>
      <c r="H95" s="75"/>
      <c r="I95" s="75"/>
      <c r="J95" s="75"/>
      <c r="K95" s="2"/>
      <c r="L95" s="2"/>
    </row>
    <row r="96" spans="1:12" ht="22.5" customHeight="1" x14ac:dyDescent="0.2">
      <c r="A96" s="2"/>
      <c r="B96" s="74" t="s">
        <v>88</v>
      </c>
      <c r="C96" s="74"/>
      <c r="D96" s="74"/>
      <c r="E96" s="74"/>
      <c r="F96" s="74"/>
      <c r="G96" s="75" t="s">
        <v>36</v>
      </c>
      <c r="H96" s="75"/>
      <c r="I96" s="75"/>
      <c r="J96" s="75"/>
      <c r="K96" s="2"/>
      <c r="L96" s="2"/>
    </row>
    <row r="97" spans="1:12" ht="22.5" customHeight="1" x14ac:dyDescent="0.2">
      <c r="A97" s="2"/>
      <c r="B97" s="74" t="s">
        <v>89</v>
      </c>
      <c r="C97" s="74"/>
      <c r="D97" s="74"/>
      <c r="E97" s="74"/>
      <c r="F97" s="74"/>
      <c r="G97" s="75" t="s">
        <v>36</v>
      </c>
      <c r="H97" s="75"/>
      <c r="I97" s="75"/>
      <c r="J97" s="75"/>
      <c r="K97" s="2"/>
      <c r="L97" s="2"/>
    </row>
    <row r="98" spans="1:12" ht="22.5" customHeight="1" x14ac:dyDescent="0.2">
      <c r="A98" s="2"/>
      <c r="B98" s="74" t="s">
        <v>90</v>
      </c>
      <c r="C98" s="74"/>
      <c r="D98" s="74"/>
      <c r="E98" s="74"/>
      <c r="F98" s="74"/>
      <c r="G98" s="75" t="s">
        <v>36</v>
      </c>
      <c r="H98" s="75"/>
      <c r="I98" s="75"/>
      <c r="J98" s="75"/>
      <c r="K98" s="2"/>
      <c r="L98" s="2"/>
    </row>
    <row r="99" spans="1:12" ht="22.5" customHeight="1" x14ac:dyDescent="0.2">
      <c r="A99" s="2"/>
      <c r="B99" s="74" t="s">
        <v>91</v>
      </c>
      <c r="C99" s="74"/>
      <c r="D99" s="74"/>
      <c r="E99" s="74"/>
      <c r="F99" s="74"/>
      <c r="G99" s="75" t="s">
        <v>36</v>
      </c>
      <c r="H99" s="75"/>
      <c r="I99" s="75"/>
      <c r="J99" s="75"/>
      <c r="K99" s="2"/>
      <c r="L99" s="2"/>
    </row>
    <row r="100" spans="1:12" ht="22.5" customHeight="1" x14ac:dyDescent="0.2">
      <c r="A100" s="2"/>
      <c r="B100" s="74" t="s">
        <v>92</v>
      </c>
      <c r="C100" s="74"/>
      <c r="D100" s="74"/>
      <c r="E100" s="74"/>
      <c r="F100" s="74"/>
      <c r="G100" s="75" t="s">
        <v>36</v>
      </c>
      <c r="H100" s="75"/>
      <c r="I100" s="75"/>
      <c r="J100" s="75"/>
      <c r="K100" s="2"/>
      <c r="L100" s="2"/>
    </row>
    <row r="101" spans="1:12" ht="22.5" customHeight="1" x14ac:dyDescent="0.2">
      <c r="A101" s="2"/>
      <c r="B101" s="74" t="s">
        <v>93</v>
      </c>
      <c r="C101" s="74"/>
      <c r="D101" s="74"/>
      <c r="E101" s="74"/>
      <c r="F101" s="74"/>
      <c r="G101" s="75" t="s">
        <v>36</v>
      </c>
      <c r="H101" s="75"/>
      <c r="I101" s="75"/>
      <c r="J101" s="75"/>
      <c r="K101" s="2"/>
      <c r="L101" s="2"/>
    </row>
    <row r="102" spans="1:12" ht="22.5" customHeight="1" x14ac:dyDescent="0.2">
      <c r="A102" s="2"/>
      <c r="B102" s="74" t="s">
        <v>94</v>
      </c>
      <c r="C102" s="74"/>
      <c r="D102" s="74"/>
      <c r="E102" s="74"/>
      <c r="F102" s="74"/>
      <c r="G102" s="75" t="s">
        <v>36</v>
      </c>
      <c r="H102" s="75"/>
      <c r="I102" s="75"/>
      <c r="J102" s="75"/>
      <c r="K102" s="2"/>
      <c r="L102" s="2"/>
    </row>
    <row r="103" spans="1:12" ht="22.5" customHeight="1" x14ac:dyDescent="0.2">
      <c r="A103" s="2"/>
      <c r="B103" s="74" t="s">
        <v>95</v>
      </c>
      <c r="C103" s="74"/>
      <c r="D103" s="74"/>
      <c r="E103" s="74"/>
      <c r="F103" s="74"/>
      <c r="G103" s="75" t="s">
        <v>36</v>
      </c>
      <c r="H103" s="75"/>
      <c r="I103" s="75"/>
      <c r="J103" s="75"/>
      <c r="K103" s="2"/>
      <c r="L103" s="2"/>
    </row>
    <row r="104" spans="1:12" ht="22.5" customHeight="1" x14ac:dyDescent="0.2">
      <c r="A104" s="2"/>
      <c r="B104" s="74" t="s">
        <v>96</v>
      </c>
      <c r="C104" s="74"/>
      <c r="D104" s="74"/>
      <c r="E104" s="74"/>
      <c r="F104" s="74"/>
      <c r="G104" s="75" t="s">
        <v>36</v>
      </c>
      <c r="H104" s="75"/>
      <c r="I104" s="75"/>
      <c r="J104" s="75"/>
      <c r="K104" s="2"/>
      <c r="L104" s="2"/>
    </row>
    <row r="105" spans="1:12" ht="22.5" customHeight="1" x14ac:dyDescent="0.2">
      <c r="A105" s="2"/>
      <c r="B105" s="74" t="s">
        <v>97</v>
      </c>
      <c r="C105" s="74"/>
      <c r="D105" s="74"/>
      <c r="E105" s="74"/>
      <c r="F105" s="74"/>
      <c r="G105" s="75" t="s">
        <v>36</v>
      </c>
      <c r="H105" s="75"/>
      <c r="I105" s="75"/>
      <c r="J105" s="75"/>
      <c r="K105" s="2"/>
      <c r="L105" s="2"/>
    </row>
    <row r="106" spans="1:12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ht="15.75" x14ac:dyDescent="0.25">
      <c r="A108" s="2"/>
      <c r="B108" s="59" t="s">
        <v>98</v>
      </c>
      <c r="C108" s="59"/>
      <c r="D108" s="59"/>
      <c r="E108" s="59"/>
      <c r="F108" s="59"/>
      <c r="G108" s="59"/>
      <c r="H108" s="59"/>
      <c r="I108" s="59"/>
      <c r="J108" s="59"/>
      <c r="K108" s="59"/>
      <c r="L108" s="59"/>
    </row>
    <row r="109" spans="1:12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ht="15.75" x14ac:dyDescent="0.2">
      <c r="A110" s="2"/>
      <c r="B110" s="76" t="s">
        <v>28</v>
      </c>
      <c r="C110" s="79" t="s">
        <v>99</v>
      </c>
      <c r="D110" s="66" t="s">
        <v>100</v>
      </c>
      <c r="E110" s="67"/>
      <c r="F110" s="82"/>
      <c r="G110" s="66" t="s">
        <v>101</v>
      </c>
      <c r="H110" s="67"/>
      <c r="I110" s="67"/>
      <c r="J110" s="83"/>
      <c r="K110" s="83"/>
      <c r="L110" s="84"/>
    </row>
    <row r="111" spans="1:12" ht="15.75" x14ac:dyDescent="0.25">
      <c r="A111" s="2"/>
      <c r="B111" s="77"/>
      <c r="C111" s="80"/>
      <c r="D111" s="79" t="s">
        <v>102</v>
      </c>
      <c r="E111" s="79" t="s">
        <v>103</v>
      </c>
      <c r="F111" s="79" t="s">
        <v>104</v>
      </c>
      <c r="G111" s="66" t="s">
        <v>105</v>
      </c>
      <c r="H111" s="67"/>
      <c r="I111" s="67"/>
      <c r="J111" s="68" t="s">
        <v>106</v>
      </c>
      <c r="K111" s="68"/>
      <c r="L111" s="68"/>
    </row>
    <row r="112" spans="1:12" x14ac:dyDescent="0.2">
      <c r="A112" s="2"/>
      <c r="B112" s="77"/>
      <c r="C112" s="80"/>
      <c r="D112" s="80"/>
      <c r="E112" s="80"/>
      <c r="F112" s="80"/>
      <c r="G112" s="69" t="s">
        <v>102</v>
      </c>
      <c r="H112" s="69" t="s">
        <v>103</v>
      </c>
      <c r="I112" s="69" t="s">
        <v>104</v>
      </c>
      <c r="J112" s="71" t="s">
        <v>102</v>
      </c>
      <c r="K112" s="72" t="s">
        <v>103</v>
      </c>
      <c r="L112" s="73" t="s">
        <v>104</v>
      </c>
    </row>
    <row r="113" spans="1:18" ht="39" customHeight="1" x14ac:dyDescent="0.2">
      <c r="A113" s="2"/>
      <c r="B113" s="78"/>
      <c r="C113" s="81"/>
      <c r="D113" s="81"/>
      <c r="E113" s="81"/>
      <c r="F113" s="81"/>
      <c r="G113" s="70"/>
      <c r="H113" s="70"/>
      <c r="I113" s="70"/>
      <c r="J113" s="70"/>
      <c r="K113" s="72"/>
      <c r="L113" s="73"/>
    </row>
    <row r="114" spans="1:18" ht="15.75" x14ac:dyDescent="0.2">
      <c r="A114" s="2"/>
      <c r="B114" s="11">
        <v>1</v>
      </c>
      <c r="C114" s="12">
        <v>2</v>
      </c>
      <c r="D114" s="12">
        <v>3</v>
      </c>
      <c r="E114" s="12">
        <v>4</v>
      </c>
      <c r="F114" s="12">
        <v>5</v>
      </c>
      <c r="G114" s="11">
        <v>6</v>
      </c>
      <c r="H114" s="11">
        <v>7</v>
      </c>
      <c r="I114" s="11">
        <v>8</v>
      </c>
      <c r="J114" s="13">
        <v>9</v>
      </c>
      <c r="K114" s="14">
        <v>10</v>
      </c>
      <c r="L114" s="14">
        <v>11</v>
      </c>
    </row>
    <row r="115" spans="1:18" ht="31.5" x14ac:dyDescent="0.2">
      <c r="A115" s="2"/>
      <c r="B115" s="15" t="s">
        <v>107</v>
      </c>
      <c r="C115" s="16" t="s">
        <v>108</v>
      </c>
      <c r="D115" s="17"/>
      <c r="E115" s="17"/>
      <c r="F115" s="17"/>
      <c r="G115" s="17"/>
      <c r="H115" s="17"/>
      <c r="I115" s="17"/>
      <c r="J115" s="18"/>
      <c r="K115" s="19"/>
      <c r="L115" s="20"/>
    </row>
    <row r="116" spans="1:18" ht="15.75" x14ac:dyDescent="0.2">
      <c r="A116" s="2"/>
      <c r="B116" s="15" t="s">
        <v>109</v>
      </c>
      <c r="C116" s="16" t="s">
        <v>108</v>
      </c>
      <c r="D116" s="21">
        <f>D118+D119+D120+D121+D122+D123</f>
        <v>18582007.460000001</v>
      </c>
      <c r="E116" s="21">
        <f t="shared" ref="E116:L116" si="0">E118+E119+E120+E121+E122+E123</f>
        <v>15317124.060000001</v>
      </c>
      <c r="F116" s="21">
        <f t="shared" si="0"/>
        <v>16021462.449999999</v>
      </c>
      <c r="G116" s="22">
        <f t="shared" si="0"/>
        <v>18581997.990000002</v>
      </c>
      <c r="H116" s="21">
        <f t="shared" si="0"/>
        <v>15317124.060000001</v>
      </c>
      <c r="I116" s="21">
        <f t="shared" si="0"/>
        <v>16021462.449999999</v>
      </c>
      <c r="J116" s="21">
        <f t="shared" si="0"/>
        <v>9.4700000000000006</v>
      </c>
      <c r="K116" s="21">
        <f t="shared" si="0"/>
        <v>0</v>
      </c>
      <c r="L116" s="21">
        <f t="shared" si="0"/>
        <v>0</v>
      </c>
      <c r="M116">
        <v>16112860.65</v>
      </c>
      <c r="N116" s="23">
        <f t="shared" ref="N116:N121" si="1">M116-G116</f>
        <v>-2469137.3400000017</v>
      </c>
    </row>
    <row r="117" spans="1:18" ht="15.75" x14ac:dyDescent="0.2">
      <c r="A117" s="2"/>
      <c r="B117" s="15" t="s">
        <v>33</v>
      </c>
      <c r="C117" s="16" t="s">
        <v>108</v>
      </c>
      <c r="D117" s="21">
        <f t="shared" ref="D117:F122" si="2">G117+J117</f>
        <v>0</v>
      </c>
      <c r="E117" s="21">
        <f t="shared" si="2"/>
        <v>0</v>
      </c>
      <c r="F117" s="21">
        <f t="shared" si="2"/>
        <v>0</v>
      </c>
      <c r="G117" s="21"/>
      <c r="H117" s="21"/>
      <c r="I117" s="24"/>
      <c r="J117" s="25"/>
      <c r="K117" s="26"/>
      <c r="L117" s="25"/>
      <c r="N117" s="23">
        <f t="shared" si="1"/>
        <v>0</v>
      </c>
    </row>
    <row r="118" spans="1:18" ht="31.5" x14ac:dyDescent="0.2">
      <c r="A118" s="2"/>
      <c r="B118" s="27" t="s">
        <v>110</v>
      </c>
      <c r="C118" s="16" t="s">
        <v>108</v>
      </c>
      <c r="D118" s="21">
        <f t="shared" si="2"/>
        <v>13400810.030000001</v>
      </c>
      <c r="E118" s="21">
        <f t="shared" si="2"/>
        <v>12526429.98</v>
      </c>
      <c r="F118" s="21">
        <f t="shared" si="2"/>
        <v>13075089.6</v>
      </c>
      <c r="G118" s="28">
        <f>13338650.72+62159.31</f>
        <v>13400810.030000001</v>
      </c>
      <c r="H118" s="28">
        <v>12526429.98</v>
      </c>
      <c r="I118" s="28">
        <v>13075089.6</v>
      </c>
      <c r="J118" s="25"/>
      <c r="K118" s="29"/>
      <c r="L118" s="25"/>
      <c r="M118" s="30">
        <f>[1]мих!$X$52</f>
        <v>12895264.819999998</v>
      </c>
      <c r="N118" s="23">
        <f t="shared" si="1"/>
        <v>-505545.21000000276</v>
      </c>
    </row>
    <row r="119" spans="1:18" ht="31.5" x14ac:dyDescent="0.2">
      <c r="A119" s="2"/>
      <c r="B119" s="15" t="s">
        <v>111</v>
      </c>
      <c r="C119" s="16" t="s">
        <v>108</v>
      </c>
      <c r="D119" s="21">
        <f t="shared" si="2"/>
        <v>2638583.1300000004</v>
      </c>
      <c r="E119" s="21">
        <f t="shared" si="2"/>
        <v>2620552.59</v>
      </c>
      <c r="F119" s="21">
        <f t="shared" si="2"/>
        <v>2769181.69</v>
      </c>
      <c r="G119" s="21">
        <f>2772012.99-60-24049.82+6140-0.04-115460</f>
        <v>2638583.1300000004</v>
      </c>
      <c r="H119" s="21">
        <v>2620552.59</v>
      </c>
      <c r="I119" s="21">
        <v>2769181.69</v>
      </c>
      <c r="J119" s="25"/>
      <c r="K119" s="26"/>
      <c r="L119" s="25"/>
      <c r="M119" s="30">
        <f>[1]мих!$X$53</f>
        <v>2754043.13</v>
      </c>
      <c r="N119" s="23">
        <f t="shared" si="1"/>
        <v>115459.99999999953</v>
      </c>
    </row>
    <row r="120" spans="1:18" ht="15.75" x14ac:dyDescent="0.2">
      <c r="A120" s="2"/>
      <c r="B120" s="15" t="s">
        <v>112</v>
      </c>
      <c r="C120" s="16" t="s">
        <v>108</v>
      </c>
      <c r="D120" s="21">
        <f t="shared" si="2"/>
        <v>2123196.4</v>
      </c>
      <c r="E120" s="21">
        <f t="shared" si="2"/>
        <v>155950.92000000001</v>
      </c>
      <c r="F120" s="21">
        <f t="shared" si="2"/>
        <v>162648.10999999999</v>
      </c>
      <c r="G120" s="21">
        <v>2123196.4</v>
      </c>
      <c r="H120" s="21">
        <v>155950.92000000001</v>
      </c>
      <c r="I120" s="24">
        <v>162648.10999999999</v>
      </c>
      <c r="J120" s="25"/>
      <c r="K120" s="26"/>
      <c r="L120" s="25"/>
      <c r="M120" s="31">
        <f>[1]мих!$X$54</f>
        <v>148496.4</v>
      </c>
      <c r="N120" s="23">
        <f t="shared" si="1"/>
        <v>-1974700</v>
      </c>
    </row>
    <row r="121" spans="1:18" ht="15.75" x14ac:dyDescent="0.2">
      <c r="A121" s="2"/>
      <c r="B121" s="27" t="s">
        <v>113</v>
      </c>
      <c r="C121" s="16" t="s">
        <v>108</v>
      </c>
      <c r="D121" s="21">
        <f t="shared" si="2"/>
        <v>419408.43</v>
      </c>
      <c r="E121" s="21">
        <f t="shared" si="2"/>
        <v>14190.57</v>
      </c>
      <c r="F121" s="21">
        <f t="shared" si="2"/>
        <v>14543.05</v>
      </c>
      <c r="G121" s="28">
        <f>419056.3+352.13</f>
        <v>419408.43</v>
      </c>
      <c r="H121" s="28">
        <f>8211.07+5979.5</f>
        <v>14190.57</v>
      </c>
      <c r="I121" s="32">
        <f>8563.55+5979.5</f>
        <v>14543.05</v>
      </c>
      <c r="J121" s="25"/>
      <c r="K121" s="26"/>
      <c r="L121" s="25"/>
      <c r="M121" s="31">
        <f>[1]мих!$X$55</f>
        <v>315056.3</v>
      </c>
      <c r="N121" s="23">
        <f t="shared" si="1"/>
        <v>-104352.13</v>
      </c>
    </row>
    <row r="122" spans="1:18" ht="15.75" x14ac:dyDescent="0.2">
      <c r="A122" s="2"/>
      <c r="B122" s="15" t="s">
        <v>114</v>
      </c>
      <c r="C122" s="16" t="s">
        <v>108</v>
      </c>
      <c r="D122" s="21">
        <f t="shared" si="2"/>
        <v>0</v>
      </c>
      <c r="E122" s="21">
        <f t="shared" si="2"/>
        <v>0</v>
      </c>
      <c r="F122" s="21">
        <f t="shared" si="2"/>
        <v>0</v>
      </c>
      <c r="G122" s="21"/>
      <c r="H122" s="21"/>
      <c r="I122" s="24"/>
      <c r="J122" s="25"/>
      <c r="K122" s="25"/>
      <c r="L122" s="25"/>
    </row>
    <row r="123" spans="1:18" ht="63" x14ac:dyDescent="0.2">
      <c r="A123" s="2"/>
      <c r="B123" s="15" t="s">
        <v>115</v>
      </c>
      <c r="C123" s="16" t="s">
        <v>108</v>
      </c>
      <c r="D123" s="33">
        <f>D125+D126+D127</f>
        <v>9.4700000000000006</v>
      </c>
      <c r="E123" s="33">
        <f t="shared" ref="E123:L123" si="3">E125+E126+E127</f>
        <v>0</v>
      </c>
      <c r="F123" s="33">
        <f t="shared" si="3"/>
        <v>0</v>
      </c>
      <c r="G123" s="33">
        <f t="shared" si="3"/>
        <v>0</v>
      </c>
      <c r="H123" s="33">
        <f t="shared" si="3"/>
        <v>0</v>
      </c>
      <c r="I123" s="33">
        <f t="shared" si="3"/>
        <v>0</v>
      </c>
      <c r="J123" s="33">
        <f t="shared" si="3"/>
        <v>9.4700000000000006</v>
      </c>
      <c r="K123" s="33">
        <f t="shared" si="3"/>
        <v>0</v>
      </c>
      <c r="L123" s="33">
        <f t="shared" si="3"/>
        <v>0</v>
      </c>
    </row>
    <row r="124" spans="1:18" ht="15.75" x14ac:dyDescent="0.2">
      <c r="A124" s="2"/>
      <c r="B124" s="27" t="s">
        <v>33</v>
      </c>
      <c r="C124" s="16" t="s">
        <v>108</v>
      </c>
      <c r="D124" s="21">
        <f t="shared" ref="D124:F129" si="4">G124+J124</f>
        <v>0</v>
      </c>
      <c r="E124" s="21">
        <f t="shared" si="4"/>
        <v>0</v>
      </c>
      <c r="F124" s="21">
        <f t="shared" si="4"/>
        <v>0</v>
      </c>
      <c r="G124" s="28"/>
      <c r="H124" s="28"/>
      <c r="I124" s="32"/>
      <c r="J124" s="25"/>
      <c r="K124" s="25"/>
      <c r="L124" s="25"/>
    </row>
    <row r="125" spans="1:18" ht="15.75" x14ac:dyDescent="0.2">
      <c r="A125" s="2"/>
      <c r="B125" s="27" t="s">
        <v>116</v>
      </c>
      <c r="C125" s="16" t="s">
        <v>108</v>
      </c>
      <c r="D125" s="21">
        <f t="shared" si="4"/>
        <v>9.4700000000000006</v>
      </c>
      <c r="E125" s="21">
        <f t="shared" si="4"/>
        <v>0</v>
      </c>
      <c r="F125" s="21">
        <f t="shared" si="4"/>
        <v>0</v>
      </c>
      <c r="G125" s="28"/>
      <c r="H125" s="28"/>
      <c r="I125" s="32"/>
      <c r="J125" s="25">
        <v>9.4700000000000006</v>
      </c>
      <c r="K125" s="25"/>
      <c r="L125" s="25"/>
      <c r="P125" s="31">
        <f>G116-G131</f>
        <v>0</v>
      </c>
      <c r="Q125" s="31">
        <f>H116-H131</f>
        <v>0</v>
      </c>
      <c r="R125" s="31">
        <f>I116-I131</f>
        <v>0</v>
      </c>
    </row>
    <row r="126" spans="1:18" ht="15.75" x14ac:dyDescent="0.2">
      <c r="A126" s="2"/>
      <c r="B126" s="27" t="s">
        <v>117</v>
      </c>
      <c r="C126" s="16" t="s">
        <v>108</v>
      </c>
      <c r="D126" s="21">
        <f t="shared" si="4"/>
        <v>0</v>
      </c>
      <c r="E126" s="21">
        <f t="shared" si="4"/>
        <v>0</v>
      </c>
      <c r="F126" s="21">
        <f t="shared" si="4"/>
        <v>0</v>
      </c>
      <c r="G126" s="28"/>
      <c r="H126" s="28"/>
      <c r="I126" s="28"/>
      <c r="J126" s="25"/>
      <c r="K126" s="25"/>
      <c r="L126" s="25"/>
    </row>
    <row r="127" spans="1:18" ht="31.5" x14ac:dyDescent="0.2">
      <c r="A127" s="2"/>
      <c r="B127" s="27" t="s">
        <v>118</v>
      </c>
      <c r="C127" s="16" t="s">
        <v>108</v>
      </c>
      <c r="D127" s="21">
        <f t="shared" si="4"/>
        <v>0</v>
      </c>
      <c r="E127" s="21">
        <f t="shared" si="4"/>
        <v>0</v>
      </c>
      <c r="F127" s="21">
        <f t="shared" si="4"/>
        <v>0</v>
      </c>
      <c r="G127" s="28"/>
      <c r="H127" s="28"/>
      <c r="I127" s="28"/>
      <c r="J127" s="25"/>
      <c r="K127" s="25"/>
      <c r="L127" s="25"/>
    </row>
    <row r="128" spans="1:18" ht="15.75" x14ac:dyDescent="0.2">
      <c r="A128" s="2"/>
      <c r="B128" s="27" t="s">
        <v>33</v>
      </c>
      <c r="C128" s="16" t="s">
        <v>108</v>
      </c>
      <c r="D128" s="21">
        <f t="shared" si="4"/>
        <v>0</v>
      </c>
      <c r="E128" s="21">
        <f t="shared" si="4"/>
        <v>0</v>
      </c>
      <c r="F128" s="21">
        <f t="shared" si="4"/>
        <v>0</v>
      </c>
      <c r="G128" s="28"/>
      <c r="H128" s="28"/>
      <c r="I128" s="28"/>
      <c r="J128" s="25"/>
      <c r="K128" s="25"/>
      <c r="L128" s="25"/>
    </row>
    <row r="129" spans="1:14" ht="15.75" x14ac:dyDescent="0.2">
      <c r="A129" s="2"/>
      <c r="B129" s="27" t="s">
        <v>119</v>
      </c>
      <c r="C129" s="16" t="s">
        <v>108</v>
      </c>
      <c r="D129" s="21">
        <f t="shared" si="4"/>
        <v>0</v>
      </c>
      <c r="E129" s="21">
        <f t="shared" si="4"/>
        <v>0</v>
      </c>
      <c r="F129" s="21">
        <f t="shared" si="4"/>
        <v>0</v>
      </c>
      <c r="G129" s="28"/>
      <c r="H129" s="28"/>
      <c r="I129" s="28"/>
      <c r="J129" s="25"/>
      <c r="K129" s="25"/>
      <c r="L129" s="25"/>
    </row>
    <row r="130" spans="1:14" ht="31.5" x14ac:dyDescent="0.2">
      <c r="A130" s="2"/>
      <c r="B130" s="27" t="s">
        <v>120</v>
      </c>
      <c r="C130" s="16" t="s">
        <v>108</v>
      </c>
      <c r="D130" s="21">
        <f>G130+J130</f>
        <v>0</v>
      </c>
      <c r="E130" s="21">
        <f>H130+K130</f>
        <v>0</v>
      </c>
      <c r="F130" s="21">
        <f>I130+L130</f>
        <v>0</v>
      </c>
      <c r="G130" s="28"/>
      <c r="H130" s="28"/>
      <c r="I130" s="28"/>
      <c r="J130" s="25"/>
      <c r="K130" s="25"/>
      <c r="L130" s="25"/>
    </row>
    <row r="131" spans="1:14" ht="15.75" x14ac:dyDescent="0.25">
      <c r="A131" s="2"/>
      <c r="B131" s="27" t="s">
        <v>121</v>
      </c>
      <c r="C131" s="34">
        <v>900</v>
      </c>
      <c r="D131" s="35">
        <f>D132+D137+D145+D148+D151+D152</f>
        <v>18582007.460000001</v>
      </c>
      <c r="E131" s="35">
        <f t="shared" ref="E131:L131" si="5">E132+E137+E145+E148+E151+E152</f>
        <v>15317124.059999999</v>
      </c>
      <c r="F131" s="35">
        <f t="shared" si="5"/>
        <v>16021462.449999999</v>
      </c>
      <c r="G131" s="36">
        <f>G132+G137+G145+G148+G151+G152</f>
        <v>18581997.990000002</v>
      </c>
      <c r="H131" s="35">
        <f>H132+H137+H145+H148+H151+H152</f>
        <v>15317124.059999999</v>
      </c>
      <c r="I131" s="35">
        <f>I132+I137+I145+I148+I151+I152</f>
        <v>16021462.449999999</v>
      </c>
      <c r="J131" s="35">
        <f t="shared" si="5"/>
        <v>9.4700000000000006</v>
      </c>
      <c r="K131" s="35">
        <f t="shared" si="5"/>
        <v>0</v>
      </c>
      <c r="L131" s="35">
        <f t="shared" si="5"/>
        <v>0</v>
      </c>
      <c r="M131" s="23">
        <f>G116-G131</f>
        <v>0</v>
      </c>
    </row>
    <row r="132" spans="1:14" ht="31.5" x14ac:dyDescent="0.25">
      <c r="A132" s="2"/>
      <c r="B132" s="27" t="s">
        <v>122</v>
      </c>
      <c r="C132" s="34">
        <v>210</v>
      </c>
      <c r="D132" s="35">
        <f>D134+D135+D136</f>
        <v>10470822.130000001</v>
      </c>
      <c r="E132" s="35">
        <f t="shared" ref="E132:L132" si="6">E134+E135+E136</f>
        <v>9910807.879999999</v>
      </c>
      <c r="F132" s="35">
        <f t="shared" si="6"/>
        <v>9910807.879999999</v>
      </c>
      <c r="G132" s="35">
        <f>G134+G135+G136</f>
        <v>10470822.130000001</v>
      </c>
      <c r="H132" s="35">
        <f>H134+H135+H136</f>
        <v>9910807.879999999</v>
      </c>
      <c r="I132" s="35">
        <f>I134+I135+I136</f>
        <v>9910807.879999999</v>
      </c>
      <c r="J132" s="35">
        <f t="shared" si="6"/>
        <v>0</v>
      </c>
      <c r="K132" s="35">
        <f t="shared" si="6"/>
        <v>0</v>
      </c>
      <c r="L132" s="35">
        <f t="shared" si="6"/>
        <v>0</v>
      </c>
    </row>
    <row r="133" spans="1:14" ht="15.75" x14ac:dyDescent="0.25">
      <c r="A133" s="2"/>
      <c r="B133" s="27" t="s">
        <v>44</v>
      </c>
      <c r="C133" s="34"/>
      <c r="D133" s="21">
        <f t="shared" ref="D133:F136" si="7">G133+J133</f>
        <v>0</v>
      </c>
      <c r="E133" s="21">
        <f t="shared" si="7"/>
        <v>0</v>
      </c>
      <c r="F133" s="21">
        <f t="shared" si="7"/>
        <v>0</v>
      </c>
      <c r="G133" s="28"/>
      <c r="H133" s="28"/>
      <c r="I133" s="28"/>
      <c r="J133" s="25"/>
      <c r="K133" s="25"/>
      <c r="L133" s="25"/>
    </row>
    <row r="134" spans="1:14" ht="15.75" x14ac:dyDescent="0.25">
      <c r="A134" s="2"/>
      <c r="B134" s="27" t="s">
        <v>123</v>
      </c>
      <c r="C134" s="34">
        <v>211</v>
      </c>
      <c r="D134" s="21">
        <f t="shared" si="7"/>
        <v>8035654.2800000003</v>
      </c>
      <c r="E134" s="21">
        <f t="shared" si="7"/>
        <v>7605536.0099999998</v>
      </c>
      <c r="F134" s="21">
        <f t="shared" si="7"/>
        <v>7605536.0099999998</v>
      </c>
      <c r="G134" s="28">
        <f>7656212.5+4592.55+80264.08-34608.3+328923+270.45</f>
        <v>8035654.2800000003</v>
      </c>
      <c r="H134" s="28">
        <f>7600943.46+4592.55</f>
        <v>7605536.0099999998</v>
      </c>
      <c r="I134" s="28">
        <f>7600943.46+4592.55</f>
        <v>7605536.0099999998</v>
      </c>
      <c r="J134" s="25"/>
      <c r="K134" s="25"/>
      <c r="L134" s="25"/>
    </row>
    <row r="135" spans="1:14" ht="15.75" x14ac:dyDescent="0.25">
      <c r="A135" s="2"/>
      <c r="B135" s="27" t="s">
        <v>124</v>
      </c>
      <c r="C135" s="34">
        <v>212</v>
      </c>
      <c r="D135" s="21">
        <f t="shared" si="7"/>
        <v>8400</v>
      </c>
      <c r="E135" s="21">
        <f t="shared" si="7"/>
        <v>8400</v>
      </c>
      <c r="F135" s="21">
        <f t="shared" si="7"/>
        <v>8400</v>
      </c>
      <c r="G135" s="28">
        <v>8400</v>
      </c>
      <c r="H135" s="28">
        <v>8400</v>
      </c>
      <c r="I135" s="28">
        <v>8400</v>
      </c>
      <c r="J135" s="25"/>
      <c r="K135" s="25"/>
      <c r="L135" s="25"/>
    </row>
    <row r="136" spans="1:14" ht="15.75" x14ac:dyDescent="0.25">
      <c r="A136" s="2"/>
      <c r="B136" s="27" t="s">
        <v>125</v>
      </c>
      <c r="C136" s="34">
        <v>213</v>
      </c>
      <c r="D136" s="21">
        <f t="shared" si="7"/>
        <v>2426767.85</v>
      </c>
      <c r="E136" s="21">
        <f t="shared" si="7"/>
        <v>2296871.87</v>
      </c>
      <c r="F136" s="21">
        <f t="shared" si="7"/>
        <v>2296871.87</v>
      </c>
      <c r="G136" s="28">
        <f>2312176.17+1386.95+24239.75-10451.7+99335+81.68</f>
        <v>2426767.85</v>
      </c>
      <c r="H136" s="28">
        <f>2295484.92+1386.95</f>
        <v>2296871.87</v>
      </c>
      <c r="I136" s="28">
        <f>2295484.92+1386.95</f>
        <v>2296871.87</v>
      </c>
      <c r="J136" s="25"/>
      <c r="K136" s="25"/>
      <c r="L136" s="25"/>
    </row>
    <row r="137" spans="1:14" ht="15.75" x14ac:dyDescent="0.25">
      <c r="A137" s="2"/>
      <c r="B137" s="27" t="s">
        <v>126</v>
      </c>
      <c r="C137" s="34">
        <v>220</v>
      </c>
      <c r="D137" s="35">
        <f>D139+D140+D141+D142+D143+D144</f>
        <v>4894323.67</v>
      </c>
      <c r="E137" s="35">
        <f t="shared" ref="E137:L137" si="8">E139+E140+E141+E142+E143+E144</f>
        <v>3321432.55</v>
      </c>
      <c r="F137" s="35">
        <f t="shared" si="8"/>
        <v>3477111.32</v>
      </c>
      <c r="G137" s="35">
        <f t="shared" si="8"/>
        <v>4894323.67</v>
      </c>
      <c r="H137" s="35">
        <f t="shared" si="8"/>
        <v>3321432.55</v>
      </c>
      <c r="I137" s="35">
        <f>I139+I140+I141+I142+I143+I144</f>
        <v>3477111.32</v>
      </c>
      <c r="J137" s="35">
        <f t="shared" si="8"/>
        <v>0</v>
      </c>
      <c r="K137" s="35">
        <f t="shared" si="8"/>
        <v>0</v>
      </c>
      <c r="L137" s="35">
        <f t="shared" si="8"/>
        <v>0</v>
      </c>
    </row>
    <row r="138" spans="1:14" ht="15.75" x14ac:dyDescent="0.25">
      <c r="A138" s="2"/>
      <c r="B138" s="27" t="s">
        <v>44</v>
      </c>
      <c r="C138" s="34"/>
      <c r="D138" s="28"/>
      <c r="E138" s="28"/>
      <c r="F138" s="28"/>
      <c r="G138" s="37"/>
      <c r="H138" s="28"/>
      <c r="I138" s="28"/>
      <c r="J138" s="25"/>
      <c r="K138" s="25"/>
      <c r="L138" s="25"/>
    </row>
    <row r="139" spans="1:14" ht="15.75" x14ac:dyDescent="0.25">
      <c r="A139" s="2"/>
      <c r="B139" s="27" t="s">
        <v>127</v>
      </c>
      <c r="C139" s="34">
        <v>221</v>
      </c>
      <c r="D139" s="21">
        <f t="shared" ref="D139:F144" si="9">G139+J139</f>
        <v>50675</v>
      </c>
      <c r="E139" s="21">
        <f t="shared" si="9"/>
        <v>53675</v>
      </c>
      <c r="F139" s="21">
        <f t="shared" si="9"/>
        <v>53675</v>
      </c>
      <c r="G139" s="28">
        <f>47675+3000</f>
        <v>50675</v>
      </c>
      <c r="H139" s="28">
        <v>53675</v>
      </c>
      <c r="I139" s="28">
        <v>53675</v>
      </c>
      <c r="J139" s="25"/>
      <c r="K139" s="25"/>
      <c r="L139" s="25"/>
    </row>
    <row r="140" spans="1:14" ht="15.75" x14ac:dyDescent="0.25">
      <c r="A140" s="2"/>
      <c r="B140" s="27" t="s">
        <v>128</v>
      </c>
      <c r="C140" s="34">
        <v>222</v>
      </c>
      <c r="D140" s="21">
        <f t="shared" si="9"/>
        <v>6761.18</v>
      </c>
      <c r="E140" s="21">
        <f t="shared" si="9"/>
        <v>6600</v>
      </c>
      <c r="F140" s="21">
        <f t="shared" si="9"/>
        <v>6600</v>
      </c>
      <c r="G140" s="28">
        <v>6761.18</v>
      </c>
      <c r="H140" s="28">
        <v>6600</v>
      </c>
      <c r="I140" s="28">
        <v>6600</v>
      </c>
      <c r="J140" s="25"/>
      <c r="K140" s="25"/>
      <c r="L140" s="25"/>
      <c r="N140" s="30"/>
    </row>
    <row r="141" spans="1:14" ht="15.75" x14ac:dyDescent="0.25">
      <c r="A141" s="2"/>
      <c r="B141" s="27" t="s">
        <v>129</v>
      </c>
      <c r="C141" s="34">
        <v>223</v>
      </c>
      <c r="D141" s="21">
        <f t="shared" si="9"/>
        <v>1149878.33</v>
      </c>
      <c r="E141" s="21">
        <f t="shared" si="9"/>
        <v>1323117.42</v>
      </c>
      <c r="F141" s="21">
        <f t="shared" si="9"/>
        <v>1316746.52</v>
      </c>
      <c r="G141" s="28">
        <f>1265838.33-500-115460</f>
        <v>1149878.33</v>
      </c>
      <c r="H141" s="28">
        <v>1323117.42</v>
      </c>
      <c r="I141" s="28">
        <v>1316746.52</v>
      </c>
      <c r="J141" s="25"/>
      <c r="K141" s="25"/>
      <c r="L141" s="25"/>
      <c r="N141" s="30"/>
    </row>
    <row r="142" spans="1:14" ht="15.75" x14ac:dyDescent="0.25">
      <c r="A142" s="2"/>
      <c r="B142" s="27" t="s">
        <v>130</v>
      </c>
      <c r="C142" s="34">
        <v>224</v>
      </c>
      <c r="D142" s="21">
        <f t="shared" si="9"/>
        <v>0</v>
      </c>
      <c r="E142" s="21">
        <f t="shared" si="9"/>
        <v>0</v>
      </c>
      <c r="F142" s="21">
        <f t="shared" si="9"/>
        <v>0</v>
      </c>
      <c r="G142" s="28"/>
      <c r="H142" s="28"/>
      <c r="I142" s="28"/>
      <c r="J142" s="25"/>
      <c r="K142" s="25"/>
      <c r="L142" s="25"/>
    </row>
    <row r="143" spans="1:14" ht="15.75" x14ac:dyDescent="0.25">
      <c r="A143" s="2"/>
      <c r="B143" s="27" t="s">
        <v>131</v>
      </c>
      <c r="C143" s="34">
        <v>225</v>
      </c>
      <c r="D143" s="21">
        <f t="shared" si="9"/>
        <v>2030972.7</v>
      </c>
      <c r="E143" s="21">
        <f t="shared" si="9"/>
        <v>581823.74</v>
      </c>
      <c r="F143" s="21">
        <f t="shared" si="9"/>
        <v>721823.74</v>
      </c>
      <c r="G143" s="28">
        <v>2030972.7</v>
      </c>
      <c r="H143" s="28">
        <v>581823.74</v>
      </c>
      <c r="I143" s="28">
        <v>721823.74</v>
      </c>
      <c r="J143" s="25"/>
      <c r="K143" s="25"/>
      <c r="L143" s="25"/>
    </row>
    <row r="144" spans="1:14" ht="15.75" x14ac:dyDescent="0.25">
      <c r="A144" s="2"/>
      <c r="B144" s="27" t="s">
        <v>132</v>
      </c>
      <c r="C144" s="34">
        <v>226</v>
      </c>
      <c r="D144" s="21">
        <f t="shared" si="9"/>
        <v>1656036.4600000002</v>
      </c>
      <c r="E144" s="21">
        <f t="shared" si="9"/>
        <v>1356216.39</v>
      </c>
      <c r="F144" s="21">
        <f t="shared" si="9"/>
        <v>1378266.06</v>
      </c>
      <c r="G144" s="28">
        <f>1602111.85+500+2970+44622.76+5396+435.85</f>
        <v>1656036.4600000002</v>
      </c>
      <c r="H144" s="28">
        <v>1356216.39</v>
      </c>
      <c r="I144" s="28">
        <v>1378266.06</v>
      </c>
      <c r="J144" s="25"/>
      <c r="K144" s="25"/>
      <c r="L144" s="25"/>
    </row>
    <row r="145" spans="1:19" ht="31.5" x14ac:dyDescent="0.25">
      <c r="A145" s="2"/>
      <c r="B145" s="27" t="s">
        <v>133</v>
      </c>
      <c r="C145" s="34">
        <v>240</v>
      </c>
      <c r="D145" s="28">
        <f>D147</f>
        <v>0</v>
      </c>
      <c r="E145" s="28">
        <f t="shared" ref="E145:L145" si="10">E147</f>
        <v>0</v>
      </c>
      <c r="F145" s="28">
        <f t="shared" si="10"/>
        <v>0</v>
      </c>
      <c r="G145" s="28">
        <f t="shared" si="10"/>
        <v>0</v>
      </c>
      <c r="H145" s="28">
        <f t="shared" si="10"/>
        <v>0</v>
      </c>
      <c r="I145" s="28">
        <f t="shared" si="10"/>
        <v>0</v>
      </c>
      <c r="J145" s="28">
        <f t="shared" si="10"/>
        <v>0</v>
      </c>
      <c r="K145" s="28">
        <f t="shared" si="10"/>
        <v>0</v>
      </c>
      <c r="L145" s="28">
        <f t="shared" si="10"/>
        <v>0</v>
      </c>
    </row>
    <row r="146" spans="1:19" ht="15.75" x14ac:dyDescent="0.2">
      <c r="A146" s="2"/>
      <c r="B146" s="27" t="s">
        <v>44</v>
      </c>
      <c r="C146" s="38"/>
      <c r="D146" s="21">
        <f t="shared" ref="D146:F147" si="11">G146+J146</f>
        <v>0</v>
      </c>
      <c r="E146" s="21">
        <f t="shared" si="11"/>
        <v>0</v>
      </c>
      <c r="F146" s="21">
        <f t="shared" si="11"/>
        <v>0</v>
      </c>
      <c r="G146" s="28"/>
      <c r="H146" s="28"/>
      <c r="I146" s="28"/>
      <c r="J146" s="25"/>
      <c r="K146" s="25"/>
      <c r="L146" s="25"/>
    </row>
    <row r="147" spans="1:19" ht="31.5" x14ac:dyDescent="0.2">
      <c r="A147" s="2"/>
      <c r="B147" s="27" t="s">
        <v>134</v>
      </c>
      <c r="C147" s="38">
        <v>241</v>
      </c>
      <c r="D147" s="21">
        <f t="shared" si="11"/>
        <v>0</v>
      </c>
      <c r="E147" s="21">
        <f t="shared" si="11"/>
        <v>0</v>
      </c>
      <c r="F147" s="21">
        <f t="shared" si="11"/>
        <v>0</v>
      </c>
      <c r="G147" s="28"/>
      <c r="H147" s="28"/>
      <c r="I147" s="28"/>
      <c r="J147" s="25"/>
      <c r="K147" s="25"/>
      <c r="L147" s="25"/>
    </row>
    <row r="148" spans="1:19" ht="15.75" x14ac:dyDescent="0.2">
      <c r="A148" s="2"/>
      <c r="B148" s="27" t="s">
        <v>135</v>
      </c>
      <c r="C148" s="38">
        <v>260</v>
      </c>
      <c r="D148" s="28">
        <f>D150</f>
        <v>0</v>
      </c>
      <c r="E148" s="28">
        <f t="shared" ref="E148:L148" si="12">E150</f>
        <v>0</v>
      </c>
      <c r="F148" s="28">
        <f t="shared" si="12"/>
        <v>0</v>
      </c>
      <c r="G148" s="28">
        <f t="shared" si="12"/>
        <v>0</v>
      </c>
      <c r="H148" s="28">
        <f t="shared" si="12"/>
        <v>0</v>
      </c>
      <c r="I148" s="28">
        <f t="shared" si="12"/>
        <v>0</v>
      </c>
      <c r="J148" s="28">
        <f t="shared" si="12"/>
        <v>0</v>
      </c>
      <c r="K148" s="28">
        <f t="shared" si="12"/>
        <v>0</v>
      </c>
      <c r="L148" s="28">
        <f t="shared" si="12"/>
        <v>0</v>
      </c>
    </row>
    <row r="149" spans="1:19" ht="15.75" x14ac:dyDescent="0.2">
      <c r="A149" s="2"/>
      <c r="B149" s="27" t="s">
        <v>44</v>
      </c>
      <c r="C149" s="38"/>
      <c r="D149" s="28"/>
      <c r="E149" s="28"/>
      <c r="F149" s="28"/>
      <c r="G149" s="28"/>
      <c r="H149" s="28"/>
      <c r="I149" s="28"/>
      <c r="J149" s="25"/>
      <c r="K149" s="25"/>
      <c r="L149" s="25"/>
    </row>
    <row r="150" spans="1:19" ht="15.75" x14ac:dyDescent="0.2">
      <c r="A150" s="2"/>
      <c r="B150" s="27" t="s">
        <v>136</v>
      </c>
      <c r="C150" s="38" t="s">
        <v>137</v>
      </c>
      <c r="D150" s="21">
        <f t="shared" ref="D150:F151" si="13">G150+J150</f>
        <v>0</v>
      </c>
      <c r="E150" s="21">
        <f t="shared" si="13"/>
        <v>0</v>
      </c>
      <c r="F150" s="21">
        <f t="shared" si="13"/>
        <v>0</v>
      </c>
      <c r="G150" s="28"/>
      <c r="H150" s="28"/>
      <c r="I150" s="28"/>
      <c r="J150" s="25"/>
      <c r="K150" s="25"/>
      <c r="L150" s="25"/>
    </row>
    <row r="151" spans="1:19" ht="15.75" x14ac:dyDescent="0.2">
      <c r="A151" s="2"/>
      <c r="B151" s="27" t="s">
        <v>138</v>
      </c>
      <c r="C151" s="38" t="s">
        <v>139</v>
      </c>
      <c r="D151" s="21">
        <f t="shared" si="13"/>
        <v>507278.24</v>
      </c>
      <c r="E151" s="21">
        <f t="shared" si="13"/>
        <v>500618.77</v>
      </c>
      <c r="F151" s="21">
        <f t="shared" si="13"/>
        <v>500618.77</v>
      </c>
      <c r="G151" s="28">
        <v>507268.77</v>
      </c>
      <c r="H151" s="28">
        <v>500618.77</v>
      </c>
      <c r="I151" s="28">
        <v>500618.77</v>
      </c>
      <c r="J151" s="25">
        <v>9.4700000000000006</v>
      </c>
      <c r="K151" s="25"/>
      <c r="L151" s="25"/>
    </row>
    <row r="152" spans="1:19" ht="15.75" x14ac:dyDescent="0.25">
      <c r="A152" s="2"/>
      <c r="B152" s="27" t="s">
        <v>140</v>
      </c>
      <c r="C152" s="34">
        <v>300</v>
      </c>
      <c r="D152" s="35">
        <f>D154+D155+D156</f>
        <v>2709583.42</v>
      </c>
      <c r="E152" s="35">
        <f t="shared" ref="E152:L152" si="14">E154+E155+E156</f>
        <v>1584264.8599999999</v>
      </c>
      <c r="F152" s="35">
        <f t="shared" si="14"/>
        <v>2132924.48</v>
      </c>
      <c r="G152" s="35">
        <f t="shared" si="14"/>
        <v>2709583.42</v>
      </c>
      <c r="H152" s="35">
        <f t="shared" si="14"/>
        <v>1584264.8599999999</v>
      </c>
      <c r="I152" s="35">
        <f t="shared" si="14"/>
        <v>2132924.48</v>
      </c>
      <c r="J152" s="35">
        <f t="shared" si="14"/>
        <v>0</v>
      </c>
      <c r="K152" s="35">
        <f t="shared" si="14"/>
        <v>0</v>
      </c>
      <c r="L152" s="35">
        <f t="shared" si="14"/>
        <v>0</v>
      </c>
      <c r="Q152" s="31">
        <f>H138-H153</f>
        <v>0</v>
      </c>
      <c r="S152" s="31">
        <f>I138-I153</f>
        <v>0</v>
      </c>
    </row>
    <row r="153" spans="1:19" ht="15.75" x14ac:dyDescent="0.25">
      <c r="A153" s="2"/>
      <c r="B153" s="27" t="s">
        <v>44</v>
      </c>
      <c r="C153" s="34"/>
      <c r="D153" s="28"/>
      <c r="E153" s="28"/>
      <c r="F153" s="28"/>
      <c r="G153" s="37"/>
      <c r="H153" s="28"/>
      <c r="I153" s="28"/>
      <c r="J153" s="25"/>
      <c r="K153" s="25"/>
      <c r="L153" s="25"/>
    </row>
    <row r="154" spans="1:19" ht="15.75" x14ac:dyDescent="0.25">
      <c r="A154" s="2"/>
      <c r="B154" s="27" t="s">
        <v>141</v>
      </c>
      <c r="C154" s="34">
        <v>310</v>
      </c>
      <c r="D154" s="21">
        <f t="shared" ref="D154:F161" si="15">G154+J154</f>
        <v>2351241.81</v>
      </c>
      <c r="E154" s="21">
        <f t="shared" si="15"/>
        <v>844741.52</v>
      </c>
      <c r="F154" s="21">
        <f t="shared" si="15"/>
        <v>1393401.14</v>
      </c>
      <c r="G154" s="28">
        <f>2339537.11+11704.7</f>
        <v>2351241.81</v>
      </c>
      <c r="H154" s="28">
        <v>844741.52</v>
      </c>
      <c r="I154" s="28">
        <v>1393401.14</v>
      </c>
      <c r="J154" s="25"/>
      <c r="K154" s="25"/>
      <c r="L154" s="25"/>
    </row>
    <row r="155" spans="1:19" ht="15.75" x14ac:dyDescent="0.25">
      <c r="A155" s="2"/>
      <c r="B155" s="27" t="s">
        <v>142</v>
      </c>
      <c r="C155" s="34">
        <v>320</v>
      </c>
      <c r="D155" s="21">
        <f t="shared" si="15"/>
        <v>0</v>
      </c>
      <c r="E155" s="21">
        <f t="shared" si="15"/>
        <v>0</v>
      </c>
      <c r="F155" s="21">
        <f t="shared" si="15"/>
        <v>0</v>
      </c>
      <c r="G155" s="28"/>
      <c r="H155" s="28"/>
      <c r="I155" s="28"/>
      <c r="J155" s="25"/>
      <c r="K155" s="25"/>
      <c r="L155" s="25"/>
    </row>
    <row r="156" spans="1:19" ht="15.75" x14ac:dyDescent="0.25">
      <c r="A156" s="2"/>
      <c r="B156" s="27" t="s">
        <v>143</v>
      </c>
      <c r="C156" s="34">
        <v>340</v>
      </c>
      <c r="D156" s="21">
        <f t="shared" si="15"/>
        <v>358341.61</v>
      </c>
      <c r="E156" s="21">
        <f t="shared" si="15"/>
        <v>739523.34</v>
      </c>
      <c r="F156" s="21">
        <f t="shared" si="15"/>
        <v>739523.34</v>
      </c>
      <c r="G156" s="28">
        <f>361311.61-2970</f>
        <v>358341.61</v>
      </c>
      <c r="H156" s="28">
        <v>739523.34</v>
      </c>
      <c r="I156" s="28">
        <v>739523.34</v>
      </c>
      <c r="J156" s="25"/>
      <c r="K156" s="25"/>
      <c r="L156" s="25"/>
    </row>
    <row r="157" spans="1:19" ht="15.75" x14ac:dyDescent="0.25">
      <c r="A157" s="2"/>
      <c r="B157" s="27" t="s">
        <v>144</v>
      </c>
      <c r="C157" s="34">
        <v>500</v>
      </c>
      <c r="D157" s="21">
        <f t="shared" si="15"/>
        <v>0</v>
      </c>
      <c r="E157" s="21">
        <f t="shared" si="15"/>
        <v>0</v>
      </c>
      <c r="F157" s="21">
        <f t="shared" si="15"/>
        <v>0</v>
      </c>
      <c r="G157" s="28"/>
      <c r="H157" s="28"/>
      <c r="I157" s="28"/>
      <c r="J157" s="25"/>
      <c r="K157" s="25"/>
      <c r="L157" s="25"/>
    </row>
    <row r="158" spans="1:19" ht="15.75" x14ac:dyDescent="0.25">
      <c r="A158" s="2"/>
      <c r="B158" s="27" t="s">
        <v>44</v>
      </c>
      <c r="C158" s="34"/>
      <c r="D158" s="21">
        <f t="shared" si="15"/>
        <v>0</v>
      </c>
      <c r="E158" s="21">
        <f t="shared" si="15"/>
        <v>0</v>
      </c>
      <c r="F158" s="21">
        <f t="shared" si="15"/>
        <v>0</v>
      </c>
      <c r="G158" s="28"/>
      <c r="H158" s="28"/>
      <c r="I158" s="28"/>
      <c r="J158" s="25"/>
      <c r="K158" s="25"/>
      <c r="L158" s="25"/>
    </row>
    <row r="159" spans="1:19" ht="15.75" x14ac:dyDescent="0.25">
      <c r="A159" s="2"/>
      <c r="B159" s="27" t="s">
        <v>145</v>
      </c>
      <c r="C159" s="34">
        <v>520</v>
      </c>
      <c r="D159" s="21">
        <f t="shared" si="15"/>
        <v>0</v>
      </c>
      <c r="E159" s="21">
        <f t="shared" si="15"/>
        <v>0</v>
      </c>
      <c r="F159" s="21">
        <f t="shared" si="15"/>
        <v>0</v>
      </c>
      <c r="G159" s="28"/>
      <c r="H159" s="28"/>
      <c r="I159" s="28"/>
      <c r="J159" s="25"/>
      <c r="K159" s="25"/>
      <c r="L159" s="25"/>
    </row>
    <row r="160" spans="1:19" ht="31.5" x14ac:dyDescent="0.25">
      <c r="A160" s="2"/>
      <c r="B160" s="27" t="s">
        <v>146</v>
      </c>
      <c r="C160" s="34">
        <v>530</v>
      </c>
      <c r="D160" s="21">
        <f t="shared" si="15"/>
        <v>0</v>
      </c>
      <c r="E160" s="21">
        <f t="shared" si="15"/>
        <v>0</v>
      </c>
      <c r="F160" s="21">
        <f t="shared" si="15"/>
        <v>0</v>
      </c>
      <c r="G160" s="28"/>
      <c r="H160" s="28"/>
      <c r="I160" s="28"/>
      <c r="J160" s="25"/>
      <c r="K160" s="25"/>
      <c r="L160" s="25"/>
    </row>
    <row r="161" spans="1:12" ht="15.75" x14ac:dyDescent="0.25">
      <c r="A161" s="2"/>
      <c r="B161" s="27" t="s">
        <v>147</v>
      </c>
      <c r="C161" s="34"/>
      <c r="D161" s="21">
        <f t="shared" si="15"/>
        <v>0</v>
      </c>
      <c r="E161" s="21">
        <f t="shared" si="15"/>
        <v>0</v>
      </c>
      <c r="F161" s="21">
        <f t="shared" si="15"/>
        <v>0</v>
      </c>
      <c r="G161" s="28"/>
      <c r="H161" s="28"/>
      <c r="I161" s="28"/>
      <c r="J161" s="25"/>
      <c r="K161" s="25"/>
      <c r="L161" s="25"/>
    </row>
    <row r="162" spans="1:12" ht="15.75" x14ac:dyDescent="0.25">
      <c r="A162" s="2"/>
      <c r="B162" s="27" t="s">
        <v>148</v>
      </c>
      <c r="C162" s="34" t="s">
        <v>108</v>
      </c>
      <c r="D162" s="27"/>
      <c r="E162" s="27"/>
      <c r="F162" s="27"/>
      <c r="G162" s="27"/>
      <c r="H162" s="27"/>
      <c r="I162" s="27"/>
      <c r="J162" s="39"/>
      <c r="K162" s="39"/>
      <c r="L162" s="39"/>
    </row>
    <row r="163" spans="1:12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ht="15.75" x14ac:dyDescent="0.25">
      <c r="A164" s="2"/>
      <c r="B164" s="59" t="s">
        <v>149</v>
      </c>
      <c r="C164" s="59"/>
      <c r="D164" s="59"/>
      <c r="E164" s="59"/>
      <c r="F164" s="59"/>
      <c r="G164" s="59"/>
      <c r="H164" s="59"/>
      <c r="I164" s="59"/>
      <c r="J164" s="59"/>
      <c r="K164" s="59"/>
      <c r="L164" s="59"/>
    </row>
    <row r="165" spans="1:12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ht="33" customHeight="1" x14ac:dyDescent="0.2">
      <c r="A166" s="40" t="s">
        <v>150</v>
      </c>
      <c r="B166" s="41" t="s">
        <v>151</v>
      </c>
      <c r="C166" s="60" t="s">
        <v>152</v>
      </c>
      <c r="D166" s="61"/>
      <c r="E166" s="61"/>
      <c r="F166" s="61"/>
      <c r="G166" s="61"/>
      <c r="H166" s="62"/>
      <c r="I166" s="63" t="s">
        <v>153</v>
      </c>
      <c r="J166" s="64"/>
      <c r="K166" s="64"/>
      <c r="L166" s="65"/>
    </row>
    <row r="167" spans="1:12" ht="39.75" customHeight="1" x14ac:dyDescent="0.2">
      <c r="A167" s="42">
        <v>1</v>
      </c>
      <c r="B167" s="39" t="s">
        <v>154</v>
      </c>
      <c r="C167" s="52" t="s">
        <v>155</v>
      </c>
      <c r="D167" s="53"/>
      <c r="E167" s="53"/>
      <c r="F167" s="53"/>
      <c r="G167" s="53"/>
      <c r="H167" s="54"/>
      <c r="I167" s="55" t="s">
        <v>156</v>
      </c>
      <c r="J167" s="56"/>
      <c r="K167" s="56"/>
      <c r="L167" s="57"/>
    </row>
    <row r="168" spans="1:12" ht="39.75" customHeight="1" x14ac:dyDescent="0.2">
      <c r="A168" s="42">
        <v>2</v>
      </c>
      <c r="B168" s="39" t="s">
        <v>157</v>
      </c>
      <c r="C168" s="52" t="s">
        <v>158</v>
      </c>
      <c r="D168" s="53"/>
      <c r="E168" s="53"/>
      <c r="F168" s="53"/>
      <c r="G168" s="53"/>
      <c r="H168" s="54"/>
      <c r="I168" s="55" t="s">
        <v>156</v>
      </c>
      <c r="J168" s="56"/>
      <c r="K168" s="56"/>
      <c r="L168" s="57"/>
    </row>
    <row r="169" spans="1:12" ht="39.75" customHeight="1" x14ac:dyDescent="0.2">
      <c r="A169" s="42">
        <v>3</v>
      </c>
      <c r="B169" s="39" t="s">
        <v>159</v>
      </c>
      <c r="C169" s="52" t="s">
        <v>160</v>
      </c>
      <c r="D169" s="53"/>
      <c r="E169" s="53"/>
      <c r="F169" s="53"/>
      <c r="G169" s="53"/>
      <c r="H169" s="54"/>
      <c r="I169" s="55" t="s">
        <v>156</v>
      </c>
      <c r="J169" s="56"/>
      <c r="K169" s="56"/>
      <c r="L169" s="57"/>
    </row>
    <row r="170" spans="1:12" ht="39.75" customHeight="1" x14ac:dyDescent="0.2">
      <c r="A170" s="42">
        <v>4</v>
      </c>
      <c r="B170" s="39" t="s">
        <v>161</v>
      </c>
      <c r="C170" s="52" t="s">
        <v>162</v>
      </c>
      <c r="D170" s="53"/>
      <c r="E170" s="53"/>
      <c r="F170" s="53"/>
      <c r="G170" s="53"/>
      <c r="H170" s="54"/>
      <c r="I170" s="55" t="s">
        <v>156</v>
      </c>
      <c r="J170" s="56"/>
      <c r="K170" s="56"/>
      <c r="L170" s="57"/>
    </row>
    <row r="171" spans="1:12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ht="15.75" x14ac:dyDescent="0.25">
      <c r="A173" s="2"/>
      <c r="B173" s="2"/>
      <c r="C173" s="43"/>
      <c r="D173" s="58" t="s">
        <v>163</v>
      </c>
      <c r="E173" s="58"/>
      <c r="F173" s="58"/>
      <c r="G173" s="2"/>
      <c r="H173" s="2"/>
      <c r="I173" s="2"/>
      <c r="J173" s="2"/>
      <c r="K173" s="2"/>
      <c r="L173" s="2"/>
    </row>
    <row r="174" spans="1:12" ht="15.75" x14ac:dyDescent="0.25">
      <c r="A174" s="2"/>
      <c r="B174" s="43" t="s">
        <v>164</v>
      </c>
      <c r="C174" s="44" t="s">
        <v>3</v>
      </c>
      <c r="D174" s="2"/>
      <c r="E174" s="2"/>
      <c r="F174" s="2"/>
      <c r="G174" s="51" t="s">
        <v>165</v>
      </c>
      <c r="H174" s="51"/>
      <c r="I174" s="51"/>
      <c r="J174" s="51"/>
      <c r="K174" s="51"/>
      <c r="L174" s="2"/>
    </row>
    <row r="175" spans="1:12" x14ac:dyDescent="0.2">
      <c r="A175" s="2"/>
      <c r="B175" s="2"/>
      <c r="C175" s="50" t="s">
        <v>5</v>
      </c>
      <c r="D175" s="50"/>
      <c r="E175" s="50"/>
      <c r="F175" s="50"/>
      <c r="G175" s="45" t="s">
        <v>166</v>
      </c>
      <c r="H175" s="46"/>
      <c r="I175" s="46"/>
      <c r="J175" s="2"/>
      <c r="K175" s="2"/>
      <c r="L175" s="2"/>
    </row>
    <row r="176" spans="1:12" ht="47.25" x14ac:dyDescent="0.25">
      <c r="A176" s="2"/>
      <c r="B176" s="47" t="s">
        <v>167</v>
      </c>
      <c r="C176" s="44" t="s">
        <v>3</v>
      </c>
      <c r="D176" s="2"/>
      <c r="E176" s="2"/>
      <c r="F176" s="2"/>
      <c r="G176" s="51" t="s">
        <v>168</v>
      </c>
      <c r="H176" s="51"/>
      <c r="I176" s="51"/>
      <c r="J176" s="51"/>
      <c r="K176" s="51"/>
      <c r="L176" s="2"/>
    </row>
    <row r="177" spans="1:12" ht="15.75" x14ac:dyDescent="0.25">
      <c r="A177" s="2"/>
      <c r="B177" s="44"/>
      <c r="C177" s="50" t="s">
        <v>5</v>
      </c>
      <c r="D177" s="50"/>
      <c r="E177" s="50"/>
      <c r="F177" s="50"/>
      <c r="G177" s="45" t="s">
        <v>166</v>
      </c>
      <c r="H177" s="46"/>
      <c r="I177" s="46"/>
      <c r="J177" s="2"/>
      <c r="K177" s="2"/>
      <c r="L177" s="2"/>
    </row>
    <row r="178" spans="1:12" ht="15.75" x14ac:dyDescent="0.25">
      <c r="A178" s="2"/>
      <c r="B178" s="44"/>
      <c r="C178" s="44"/>
      <c r="D178" s="2"/>
      <c r="E178" s="2"/>
      <c r="F178" s="2"/>
      <c r="G178" s="2"/>
      <c r="H178" s="2"/>
      <c r="I178" s="2"/>
      <c r="J178" s="2"/>
      <c r="K178" s="2"/>
      <c r="L178" s="2"/>
    </row>
    <row r="179" spans="1:12" ht="31.5" x14ac:dyDescent="0.25">
      <c r="A179" s="2"/>
      <c r="B179" s="47" t="s">
        <v>169</v>
      </c>
      <c r="C179" s="44" t="s">
        <v>3</v>
      </c>
      <c r="D179" s="2"/>
      <c r="E179" s="2"/>
      <c r="F179" s="2"/>
      <c r="G179" s="51" t="s">
        <v>170</v>
      </c>
      <c r="H179" s="51"/>
      <c r="I179" s="51"/>
      <c r="J179" s="51"/>
      <c r="K179" s="51"/>
      <c r="L179" s="2"/>
    </row>
    <row r="180" spans="1:12" ht="15.75" x14ac:dyDescent="0.25">
      <c r="A180" s="2"/>
      <c r="B180" s="44" t="s">
        <v>163</v>
      </c>
      <c r="C180" s="50" t="s">
        <v>5</v>
      </c>
      <c r="D180" s="50"/>
      <c r="E180" s="50"/>
      <c r="F180" s="50"/>
      <c r="G180" s="45" t="s">
        <v>166</v>
      </c>
      <c r="H180" s="46"/>
      <c r="I180" s="46"/>
      <c r="J180" s="2"/>
      <c r="K180" s="2"/>
      <c r="L180" s="2"/>
    </row>
    <row r="181" spans="1:12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s="2" customFormat="1" ht="15.75" x14ac:dyDescent="0.25">
      <c r="B182" s="44"/>
    </row>
    <row r="183" spans="1:12" s="2" customFormat="1" ht="15.75" x14ac:dyDescent="0.25">
      <c r="B183" s="44" t="s">
        <v>171</v>
      </c>
      <c r="C183" s="44" t="s">
        <v>3</v>
      </c>
      <c r="G183" s="51" t="s">
        <v>172</v>
      </c>
      <c r="H183" s="51"/>
      <c r="I183" s="51"/>
      <c r="J183" s="51"/>
      <c r="K183" s="51"/>
    </row>
    <row r="184" spans="1:12" s="2" customFormat="1" ht="15.75" x14ac:dyDescent="0.25">
      <c r="B184" s="44" t="s">
        <v>173</v>
      </c>
      <c r="C184" s="50" t="s">
        <v>5</v>
      </c>
      <c r="D184" s="50"/>
      <c r="E184" s="50"/>
      <c r="F184" s="50"/>
      <c r="G184" s="45" t="s">
        <v>166</v>
      </c>
      <c r="H184" s="46"/>
      <c r="I184" s="46"/>
    </row>
    <row r="185" spans="1:12" s="2" customFormat="1" ht="15.75" x14ac:dyDescent="0.25">
      <c r="B185" s="48" t="s">
        <v>177</v>
      </c>
      <c r="C185" s="44" t="s">
        <v>3</v>
      </c>
      <c r="G185" s="51" t="s">
        <v>174</v>
      </c>
      <c r="H185" s="51"/>
      <c r="I185" s="51"/>
      <c r="J185" s="51"/>
      <c r="K185" s="51"/>
    </row>
    <row r="186" spans="1:12" s="2" customFormat="1" x14ac:dyDescent="0.2">
      <c r="C186" s="49" t="s">
        <v>5</v>
      </c>
      <c r="D186" s="49"/>
      <c r="E186" s="49"/>
      <c r="F186" s="49"/>
      <c r="G186" s="45" t="s">
        <v>166</v>
      </c>
      <c r="H186" s="46"/>
    </row>
    <row r="187" spans="1:12" s="2" customFormat="1" x14ac:dyDescent="0.2"/>
    <row r="188" spans="1:12" s="2" customFormat="1" x14ac:dyDescent="0.2"/>
    <row r="189" spans="1:12" s="2" customFormat="1" x14ac:dyDescent="0.2"/>
    <row r="190" spans="1:12" s="2" customFormat="1" x14ac:dyDescent="0.2"/>
    <row r="191" spans="1:12" s="2" customFormat="1" x14ac:dyDescent="0.2"/>
    <row r="192" spans="1:12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 x14ac:dyDescent="0.2">
      <c r="A208" s="2"/>
      <c r="B208" s="2" t="s">
        <v>175</v>
      </c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</sheetData>
  <mergeCells count="221">
    <mergeCell ref="G7:I7"/>
    <mergeCell ref="B8:L8"/>
    <mergeCell ref="B12:C12"/>
    <mergeCell ref="D12:F12"/>
    <mergeCell ref="G12:K12"/>
    <mergeCell ref="B13:C13"/>
    <mergeCell ref="D13:F13"/>
    <mergeCell ref="G13:K13"/>
    <mergeCell ref="G2:K2"/>
    <mergeCell ref="G3:K3"/>
    <mergeCell ref="G4:K4"/>
    <mergeCell ref="G5:H5"/>
    <mergeCell ref="I5:K5"/>
    <mergeCell ref="G6:H6"/>
    <mergeCell ref="B16:C16"/>
    <mergeCell ref="D16:F16"/>
    <mergeCell ref="G16:K16"/>
    <mergeCell ref="B17:C17"/>
    <mergeCell ref="D17:F17"/>
    <mergeCell ref="G17:K17"/>
    <mergeCell ref="B14:C14"/>
    <mergeCell ref="D14:F14"/>
    <mergeCell ref="G14:K14"/>
    <mergeCell ref="B15:C15"/>
    <mergeCell ref="D15:F15"/>
    <mergeCell ref="G15:K15"/>
    <mergeCell ref="B24:L24"/>
    <mergeCell ref="B25:K25"/>
    <mergeCell ref="B26:K26"/>
    <mergeCell ref="B27:L27"/>
    <mergeCell ref="B29:L29"/>
    <mergeCell ref="B31:L31"/>
    <mergeCell ref="B18:C18"/>
    <mergeCell ref="D18:F18"/>
    <mergeCell ref="G18:K18"/>
    <mergeCell ref="B21:L21"/>
    <mergeCell ref="B22:L22"/>
    <mergeCell ref="B23:K23"/>
    <mergeCell ref="B36:F36"/>
    <mergeCell ref="G36:J36"/>
    <mergeCell ref="B37:F37"/>
    <mergeCell ref="G37:J37"/>
    <mergeCell ref="B38:F38"/>
    <mergeCell ref="G38:J38"/>
    <mergeCell ref="B33:F33"/>
    <mergeCell ref="G33:J33"/>
    <mergeCell ref="B34:F34"/>
    <mergeCell ref="G34:J34"/>
    <mergeCell ref="B35:F35"/>
    <mergeCell ref="G35:J35"/>
    <mergeCell ref="B42:F42"/>
    <mergeCell ref="G42:J42"/>
    <mergeCell ref="B43:F43"/>
    <mergeCell ref="G43:J43"/>
    <mergeCell ref="B44:F44"/>
    <mergeCell ref="G44:J44"/>
    <mergeCell ref="B39:F39"/>
    <mergeCell ref="G39:J39"/>
    <mergeCell ref="B40:F40"/>
    <mergeCell ref="G40:J40"/>
    <mergeCell ref="B41:F41"/>
    <mergeCell ref="G41:J41"/>
    <mergeCell ref="B48:F48"/>
    <mergeCell ref="G48:J48"/>
    <mergeCell ref="B49:F49"/>
    <mergeCell ref="G49:J49"/>
    <mergeCell ref="B50:F50"/>
    <mergeCell ref="G50:J50"/>
    <mergeCell ref="B45:F45"/>
    <mergeCell ref="G45:J45"/>
    <mergeCell ref="B46:F46"/>
    <mergeCell ref="G46:J46"/>
    <mergeCell ref="B47:F47"/>
    <mergeCell ref="G47:J47"/>
    <mergeCell ref="B54:F54"/>
    <mergeCell ref="G54:J54"/>
    <mergeCell ref="B55:F55"/>
    <mergeCell ref="G55:J55"/>
    <mergeCell ref="B56:F56"/>
    <mergeCell ref="G56:J56"/>
    <mergeCell ref="B51:F51"/>
    <mergeCell ref="G51:J51"/>
    <mergeCell ref="B52:F52"/>
    <mergeCell ref="G52:J52"/>
    <mergeCell ref="B53:F53"/>
    <mergeCell ref="G53:J53"/>
    <mergeCell ref="B60:F60"/>
    <mergeCell ref="G60:J60"/>
    <mergeCell ref="B61:F61"/>
    <mergeCell ref="G61:J61"/>
    <mergeCell ref="B62:F62"/>
    <mergeCell ref="G62:J62"/>
    <mergeCell ref="B57:F57"/>
    <mergeCell ref="G57:J57"/>
    <mergeCell ref="B58:F58"/>
    <mergeCell ref="G58:J58"/>
    <mergeCell ref="B59:F59"/>
    <mergeCell ref="G59:J59"/>
    <mergeCell ref="B66:F66"/>
    <mergeCell ref="G66:J66"/>
    <mergeCell ref="B67:F67"/>
    <mergeCell ref="G67:J67"/>
    <mergeCell ref="B68:F68"/>
    <mergeCell ref="G68:J68"/>
    <mergeCell ref="B63:F63"/>
    <mergeCell ref="G63:J63"/>
    <mergeCell ref="B64:F64"/>
    <mergeCell ref="G64:J64"/>
    <mergeCell ref="B65:F65"/>
    <mergeCell ref="G65:J65"/>
    <mergeCell ref="B72:F72"/>
    <mergeCell ref="G72:J72"/>
    <mergeCell ref="B73:F73"/>
    <mergeCell ref="G73:J73"/>
    <mergeCell ref="B74:F74"/>
    <mergeCell ref="G74:J74"/>
    <mergeCell ref="B69:F69"/>
    <mergeCell ref="G69:J69"/>
    <mergeCell ref="B70:F70"/>
    <mergeCell ref="G70:J70"/>
    <mergeCell ref="B71:F71"/>
    <mergeCell ref="G71:J71"/>
    <mergeCell ref="B78:F78"/>
    <mergeCell ref="G78:J78"/>
    <mergeCell ref="B79:F79"/>
    <mergeCell ref="G79:J79"/>
    <mergeCell ref="B80:F80"/>
    <mergeCell ref="G80:J80"/>
    <mergeCell ref="B75:F75"/>
    <mergeCell ref="G75:J75"/>
    <mergeCell ref="B76:F76"/>
    <mergeCell ref="G76:J76"/>
    <mergeCell ref="B77:F77"/>
    <mergeCell ref="G77:J77"/>
    <mergeCell ref="B84:F84"/>
    <mergeCell ref="G84:J84"/>
    <mergeCell ref="B85:F85"/>
    <mergeCell ref="G85:J85"/>
    <mergeCell ref="B86:F86"/>
    <mergeCell ref="G86:J86"/>
    <mergeCell ref="B81:F81"/>
    <mergeCell ref="G81:J81"/>
    <mergeCell ref="B82:F82"/>
    <mergeCell ref="G82:J82"/>
    <mergeCell ref="B83:F83"/>
    <mergeCell ref="G83:J83"/>
    <mergeCell ref="B90:F90"/>
    <mergeCell ref="G90:J90"/>
    <mergeCell ref="B91:F91"/>
    <mergeCell ref="G91:J91"/>
    <mergeCell ref="B92:F92"/>
    <mergeCell ref="G92:J92"/>
    <mergeCell ref="B87:F87"/>
    <mergeCell ref="G87:J87"/>
    <mergeCell ref="B88:F88"/>
    <mergeCell ref="G88:J88"/>
    <mergeCell ref="B89:F89"/>
    <mergeCell ref="G89:J89"/>
    <mergeCell ref="B96:F96"/>
    <mergeCell ref="G96:J96"/>
    <mergeCell ref="B97:F97"/>
    <mergeCell ref="G97:J97"/>
    <mergeCell ref="B98:F98"/>
    <mergeCell ref="G98:J98"/>
    <mergeCell ref="B93:F93"/>
    <mergeCell ref="G93:J93"/>
    <mergeCell ref="B94:F94"/>
    <mergeCell ref="G94:J94"/>
    <mergeCell ref="B95:F95"/>
    <mergeCell ref="G95:J95"/>
    <mergeCell ref="B102:F102"/>
    <mergeCell ref="G102:J102"/>
    <mergeCell ref="B103:F103"/>
    <mergeCell ref="G103:J103"/>
    <mergeCell ref="B104:F104"/>
    <mergeCell ref="G104:J104"/>
    <mergeCell ref="B99:F99"/>
    <mergeCell ref="G99:J99"/>
    <mergeCell ref="B100:F100"/>
    <mergeCell ref="G100:J100"/>
    <mergeCell ref="B101:F101"/>
    <mergeCell ref="G101:J101"/>
    <mergeCell ref="B105:F105"/>
    <mergeCell ref="G105:J105"/>
    <mergeCell ref="B108:L108"/>
    <mergeCell ref="B110:B113"/>
    <mergeCell ref="C110:C113"/>
    <mergeCell ref="D110:F110"/>
    <mergeCell ref="G110:L110"/>
    <mergeCell ref="D111:D113"/>
    <mergeCell ref="E111:E113"/>
    <mergeCell ref="F111:F113"/>
    <mergeCell ref="B164:L164"/>
    <mergeCell ref="C166:H166"/>
    <mergeCell ref="I166:L166"/>
    <mergeCell ref="C167:H167"/>
    <mergeCell ref="I167:L167"/>
    <mergeCell ref="C168:H168"/>
    <mergeCell ref="I168:L168"/>
    <mergeCell ref="G111:I111"/>
    <mergeCell ref="J111:L111"/>
    <mergeCell ref="G112:G113"/>
    <mergeCell ref="H112:H113"/>
    <mergeCell ref="I112:I113"/>
    <mergeCell ref="J112:J113"/>
    <mergeCell ref="K112:K113"/>
    <mergeCell ref="L112:L113"/>
    <mergeCell ref="C184:F184"/>
    <mergeCell ref="G185:K185"/>
    <mergeCell ref="C175:F175"/>
    <mergeCell ref="G176:K176"/>
    <mergeCell ref="C177:F177"/>
    <mergeCell ref="G179:K179"/>
    <mergeCell ref="C180:F180"/>
    <mergeCell ref="G183:K183"/>
    <mergeCell ref="C169:H169"/>
    <mergeCell ref="I169:L169"/>
    <mergeCell ref="C170:H170"/>
    <mergeCell ref="I170:L170"/>
    <mergeCell ref="D173:F173"/>
    <mergeCell ref="G174:K174"/>
  </mergeCells>
  <hyperlinks>
    <hyperlink ref="D12" r:id="rId1" display="http://www.referent.ru/1/121733"/>
    <hyperlink ref="D15" r:id="rId2" display="http://www.referent.ru/1/122567"/>
    <hyperlink ref="D16" r:id="rId3" display="http://www.referent.ru/1/14485"/>
    <hyperlink ref="D17" r:id="rId4" display="http://www.referent.ru/1/117767"/>
  </hyperlinks>
  <pageMargins left="0.2" right="0.2" top="0.16" bottom="0.32" header="0.16" footer="0.23"/>
  <pageSetup paperSize="9" scale="70" orientation="landscape" verticalDpi="300" r:id="rId5"/>
  <headerFooter alignWithMargins="0"/>
  <rowBreaks count="5" manualBreakCount="5">
    <brk id="25" max="11" man="1"/>
    <brk id="51" max="11" man="1"/>
    <brk id="81" max="11" man="1"/>
    <brk id="114" max="11" man="1"/>
    <brk id="150" max="11" man="1"/>
  </rowBreaks>
  <colBreaks count="1" manualBreakCount="1">
    <brk id="12" max="18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Мих</vt:lpstr>
      <vt:lpstr>Мих!Область_печати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2015-11-23T11:24:17Z</dcterms:created>
  <dcterms:modified xsi:type="dcterms:W3CDTF">2015-11-23T11:40:26Z</dcterms:modified>
</cp:coreProperties>
</file>